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LENOVO\Desktop\BB QUYẾT TOÁN 2025\Chuẩn BCQT 2025 Thủy\"/>
    </mc:Choice>
  </mc:AlternateContent>
  <bookViews>
    <workbookView xWindow="-120" yWindow="-120" windowWidth="24240" windowHeight="13140" tabRatio="770"/>
  </bookViews>
  <sheets>
    <sheet name="Biểu 1c Phan II" sheetId="1" r:id="rId1"/>
  </sheets>
  <externalReferences>
    <externalReference r:id="rId2"/>
  </externalReferences>
  <definedNames>
    <definedName name="_xlnm._FilterDatabase" localSheetId="0" hidden="1">'Biểu 1c Phan II'!$A$13:$WVW$104</definedName>
    <definedName name="chuong_pl_5">#REF!</definedName>
    <definedName name="_xlnm.Print_Titles" localSheetId="0">'Biểu 1c Phan II'!$10:$13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37" i="1"/>
  <c r="H27" i="1"/>
  <c r="H24" i="1"/>
  <c r="H25" i="1"/>
  <c r="H23" i="1"/>
  <c r="H22" i="1"/>
  <c r="H18" i="1"/>
  <c r="H21" i="1" l="1"/>
  <c r="H78" i="1"/>
  <c r="H72" i="1"/>
  <c r="H67" i="1"/>
  <c r="H63" i="1"/>
  <c r="H58" i="1"/>
  <c r="H54" i="1"/>
  <c r="H51" i="1"/>
  <c r="F48" i="1"/>
  <c r="F49" i="1"/>
  <c r="H49" i="1"/>
  <c r="H48" i="1" s="1"/>
  <c r="E48" i="1" s="1"/>
  <c r="H46" i="1"/>
  <c r="H41" i="1"/>
  <c r="E49" i="1" l="1"/>
  <c r="N71" i="1"/>
  <c r="N16" i="1" s="1"/>
  <c r="O16" i="1" s="1"/>
  <c r="O74" i="1"/>
  <c r="K52" i="1"/>
  <c r="L54" i="1"/>
  <c r="O71" i="1" l="1"/>
  <c r="N15" i="1"/>
  <c r="N14" i="1" l="1"/>
  <c r="O15" i="1"/>
  <c r="H101" i="1" l="1"/>
  <c r="I101" i="1" s="1"/>
  <c r="L102" i="1"/>
  <c r="I102" i="1"/>
  <c r="J102" i="1" s="1"/>
  <c r="E102" i="1"/>
  <c r="K101" i="1"/>
  <c r="L101" i="1" s="1"/>
  <c r="H75" i="1"/>
  <c r="I75" i="1" s="1"/>
  <c r="L76" i="1"/>
  <c r="I76" i="1"/>
  <c r="E76" i="1"/>
  <c r="H62" i="1"/>
  <c r="I62" i="1" s="1"/>
  <c r="L63" i="1"/>
  <c r="I63" i="1"/>
  <c r="E63" i="1"/>
  <c r="L60" i="1"/>
  <c r="I60" i="1"/>
  <c r="E60" i="1"/>
  <c r="H52" i="1"/>
  <c r="I54" i="1"/>
  <c r="E54" i="1"/>
  <c r="L53" i="1"/>
  <c r="I53" i="1"/>
  <c r="F53" i="1" s="1"/>
  <c r="E53" i="1"/>
  <c r="F63" i="1" l="1"/>
  <c r="G63" i="1" s="1"/>
  <c r="F76" i="1"/>
  <c r="G76" i="1" s="1"/>
  <c r="F54" i="1"/>
  <c r="G54" i="1" s="1"/>
  <c r="F60" i="1"/>
  <c r="G60" i="1" s="1"/>
  <c r="F102" i="1"/>
  <c r="G102" i="1" s="1"/>
  <c r="J101" i="1"/>
  <c r="F101" i="1"/>
  <c r="E101" i="1"/>
  <c r="J75" i="1"/>
  <c r="J76" i="1"/>
  <c r="J62" i="1"/>
  <c r="J63" i="1"/>
  <c r="J60" i="1"/>
  <c r="G53" i="1"/>
  <c r="J54" i="1"/>
  <c r="J53" i="1"/>
  <c r="G101" i="1" l="1"/>
  <c r="L18" i="1" l="1"/>
  <c r="L20" i="1"/>
  <c r="L22" i="1"/>
  <c r="L23" i="1"/>
  <c r="L24" i="1"/>
  <c r="L25" i="1"/>
  <c r="L27" i="1"/>
  <c r="L29" i="1"/>
  <c r="L30" i="1"/>
  <c r="L32" i="1"/>
  <c r="L33" i="1"/>
  <c r="L34" i="1"/>
  <c r="L35" i="1"/>
  <c r="L37" i="1"/>
  <c r="L38" i="1"/>
  <c r="L39" i="1"/>
  <c r="L41" i="1"/>
  <c r="L42" i="1"/>
  <c r="L43" i="1"/>
  <c r="L45" i="1"/>
  <c r="L46" i="1"/>
  <c r="L47" i="1"/>
  <c r="L51" i="1"/>
  <c r="L55" i="1"/>
  <c r="L57" i="1"/>
  <c r="L58" i="1"/>
  <c r="L59" i="1"/>
  <c r="L61" i="1"/>
  <c r="L65" i="1"/>
  <c r="L66" i="1"/>
  <c r="L67" i="1"/>
  <c r="L69" i="1"/>
  <c r="L70" i="1"/>
  <c r="L72" i="1"/>
  <c r="L73" i="1"/>
  <c r="L74" i="1"/>
  <c r="L78" i="1"/>
  <c r="L79" i="1"/>
  <c r="L83" i="1"/>
  <c r="L85" i="1"/>
  <c r="L86" i="1"/>
  <c r="L87" i="1"/>
  <c r="L88" i="1"/>
  <c r="L90" i="1"/>
  <c r="L91" i="1"/>
  <c r="L92" i="1"/>
  <c r="L93" i="1"/>
  <c r="L94" i="1"/>
  <c r="L95" i="1"/>
  <c r="L96" i="1"/>
  <c r="L97" i="1"/>
  <c r="L98" i="1"/>
  <c r="L99" i="1"/>
  <c r="L100" i="1"/>
  <c r="L103" i="1"/>
  <c r="L104" i="1"/>
  <c r="K31" i="1"/>
  <c r="L31" i="1" s="1"/>
  <c r="K28" i="1"/>
  <c r="L28" i="1" s="1"/>
  <c r="K21" i="1"/>
  <c r="L21" i="1" s="1"/>
  <c r="K19" i="1"/>
  <c r="L19" i="1" s="1"/>
  <c r="K17" i="1"/>
  <c r="L17" i="1" s="1"/>
  <c r="K89" i="1"/>
  <c r="L89" i="1" s="1"/>
  <c r="K84" i="1"/>
  <c r="L84" i="1" s="1"/>
  <c r="K82" i="1"/>
  <c r="K77" i="1"/>
  <c r="K71" i="1"/>
  <c r="L71" i="1" s="1"/>
  <c r="K68" i="1"/>
  <c r="L68" i="1" s="1"/>
  <c r="K64" i="1"/>
  <c r="K56" i="1"/>
  <c r="L56" i="1" s="1"/>
  <c r="L52" i="1"/>
  <c r="K50" i="1"/>
  <c r="L50" i="1" s="1"/>
  <c r="K44" i="1"/>
  <c r="L44" i="1" s="1"/>
  <c r="K40" i="1"/>
  <c r="L40" i="1" s="1"/>
  <c r="K36" i="1"/>
  <c r="L36" i="1" s="1"/>
  <c r="K26" i="1"/>
  <c r="L26" i="1" s="1"/>
  <c r="H68" i="1"/>
  <c r="H64" i="1"/>
  <c r="H71" i="1"/>
  <c r="I74" i="1"/>
  <c r="E74" i="1"/>
  <c r="I70" i="1"/>
  <c r="E70" i="1"/>
  <c r="L82" i="1" l="1"/>
  <c r="K81" i="1"/>
  <c r="L77" i="1"/>
  <c r="K75" i="1"/>
  <c r="L64" i="1"/>
  <c r="K62" i="1"/>
  <c r="F70" i="1"/>
  <c r="G70" i="1" s="1"/>
  <c r="F74" i="1"/>
  <c r="G74" i="1" s="1"/>
  <c r="K16" i="1"/>
  <c r="J74" i="1"/>
  <c r="J70" i="1"/>
  <c r="K80" i="1" l="1"/>
  <c r="L80" i="1" s="1"/>
  <c r="L81" i="1"/>
  <c r="L62" i="1"/>
  <c r="F62" i="1" s="1"/>
  <c r="E62" i="1"/>
  <c r="L75" i="1"/>
  <c r="F75" i="1" s="1"/>
  <c r="E75" i="1"/>
  <c r="K15" i="1"/>
  <c r="L15" i="1" s="1"/>
  <c r="L16" i="1"/>
  <c r="G75" i="1" l="1"/>
  <c r="G62" i="1"/>
  <c r="H77" i="1"/>
  <c r="I79" i="1"/>
  <c r="F79" i="1" s="1"/>
  <c r="E79" i="1"/>
  <c r="I78" i="1"/>
  <c r="J78" i="1" s="1"/>
  <c r="E78" i="1"/>
  <c r="H44" i="1"/>
  <c r="H40" i="1"/>
  <c r="H31" i="1"/>
  <c r="H89" i="1"/>
  <c r="I92" i="1"/>
  <c r="F92" i="1" s="1"/>
  <c r="E92" i="1"/>
  <c r="I91" i="1"/>
  <c r="F91" i="1" s="1"/>
  <c r="E91" i="1"/>
  <c r="I72" i="1"/>
  <c r="F72" i="1" s="1"/>
  <c r="E72" i="1"/>
  <c r="I69" i="1"/>
  <c r="F69" i="1" s="1"/>
  <c r="E69" i="1"/>
  <c r="I68" i="1"/>
  <c r="I66" i="1"/>
  <c r="F66" i="1" s="1"/>
  <c r="E66" i="1"/>
  <c r="H56" i="1"/>
  <c r="I47" i="1"/>
  <c r="F47" i="1" s="1"/>
  <c r="E47" i="1"/>
  <c r="I45" i="1"/>
  <c r="F45" i="1" s="1"/>
  <c r="E45" i="1"/>
  <c r="I43" i="1"/>
  <c r="F43" i="1" s="1"/>
  <c r="E43" i="1"/>
  <c r="I42" i="1"/>
  <c r="F42" i="1" s="1"/>
  <c r="E42" i="1"/>
  <c r="H36" i="1"/>
  <c r="I36" i="1" s="1"/>
  <c r="I39" i="1"/>
  <c r="J39" i="1" s="1"/>
  <c r="E39" i="1"/>
  <c r="I38" i="1"/>
  <c r="F38" i="1" s="1"/>
  <c r="E38" i="1"/>
  <c r="I37" i="1"/>
  <c r="F37" i="1" s="1"/>
  <c r="E37" i="1"/>
  <c r="H28" i="1"/>
  <c r="I28" i="1" s="1"/>
  <c r="I30" i="1"/>
  <c r="F30" i="1" s="1"/>
  <c r="E30" i="1"/>
  <c r="I29" i="1"/>
  <c r="F29" i="1" s="1"/>
  <c r="E29" i="1"/>
  <c r="I77" i="1" l="1"/>
  <c r="J77" i="1" s="1"/>
  <c r="F78" i="1"/>
  <c r="G79" i="1"/>
  <c r="J79" i="1"/>
  <c r="E77" i="1"/>
  <c r="G92" i="1"/>
  <c r="G91" i="1"/>
  <c r="J92" i="1"/>
  <c r="J91" i="1"/>
  <c r="G47" i="1"/>
  <c r="F39" i="1"/>
  <c r="G39" i="1" s="1"/>
  <c r="G42" i="1"/>
  <c r="G66" i="1"/>
  <c r="G38" i="1"/>
  <c r="G72" i="1"/>
  <c r="J72" i="1"/>
  <c r="G69" i="1"/>
  <c r="J68" i="1"/>
  <c r="F68" i="1"/>
  <c r="J69" i="1"/>
  <c r="E68" i="1"/>
  <c r="J66" i="1"/>
  <c r="J47" i="1"/>
  <c r="G45" i="1"/>
  <c r="J45" i="1"/>
  <c r="G43" i="1"/>
  <c r="J43" i="1"/>
  <c r="J42" i="1"/>
  <c r="G37" i="1"/>
  <c r="J38" i="1"/>
  <c r="J36" i="1"/>
  <c r="F36" i="1"/>
  <c r="J37" i="1"/>
  <c r="E36" i="1"/>
  <c r="G30" i="1"/>
  <c r="J30" i="1"/>
  <c r="G29" i="1"/>
  <c r="J28" i="1"/>
  <c r="F28" i="1"/>
  <c r="J29" i="1"/>
  <c r="E28" i="1"/>
  <c r="H96" i="1"/>
  <c r="I98" i="1"/>
  <c r="J98" i="1" s="1"/>
  <c r="E98" i="1"/>
  <c r="I97" i="1"/>
  <c r="J97" i="1" s="1"/>
  <c r="E97" i="1"/>
  <c r="E113" i="1" s="1"/>
  <c r="I100" i="1"/>
  <c r="J100" i="1" s="1"/>
  <c r="E100" i="1"/>
  <c r="H99" i="1"/>
  <c r="I99" i="1" s="1"/>
  <c r="I96" i="1" l="1"/>
  <c r="J96" i="1" s="1"/>
  <c r="G78" i="1"/>
  <c r="F77" i="1"/>
  <c r="G77" i="1" s="1"/>
  <c r="G68" i="1"/>
  <c r="G36" i="1"/>
  <c r="G28" i="1"/>
  <c r="F97" i="1"/>
  <c r="G97" i="1" s="1"/>
  <c r="F98" i="1"/>
  <c r="G98" i="1" s="1"/>
  <c r="F96" i="1"/>
  <c r="E96" i="1"/>
  <c r="J99" i="1"/>
  <c r="F99" i="1"/>
  <c r="F100" i="1"/>
  <c r="G100" i="1" s="1"/>
  <c r="E99" i="1"/>
  <c r="G96" i="1" l="1"/>
  <c r="G99" i="1"/>
  <c r="H84" i="1" l="1"/>
  <c r="H82" i="1"/>
  <c r="H50" i="1"/>
  <c r="H26" i="1"/>
  <c r="E26" i="1" s="1"/>
  <c r="H19" i="1"/>
  <c r="I19" i="1" s="1"/>
  <c r="H17" i="1"/>
  <c r="I57" i="1"/>
  <c r="J57" i="1" s="1"/>
  <c r="E57" i="1"/>
  <c r="I46" i="1"/>
  <c r="J46" i="1" s="1"/>
  <c r="E46" i="1"/>
  <c r="I41" i="1"/>
  <c r="J41" i="1" s="1"/>
  <c r="E41" i="1"/>
  <c r="I27" i="1"/>
  <c r="F27" i="1" s="1"/>
  <c r="E27" i="1"/>
  <c r="I20" i="1"/>
  <c r="J20" i="1" s="1"/>
  <c r="E20" i="1"/>
  <c r="H16" i="1" l="1"/>
  <c r="I17" i="1"/>
  <c r="H81" i="1"/>
  <c r="I26" i="1"/>
  <c r="J26" i="1" s="1"/>
  <c r="F57" i="1"/>
  <c r="G57" i="1" s="1"/>
  <c r="F46" i="1"/>
  <c r="G46" i="1" s="1"/>
  <c r="F41" i="1"/>
  <c r="G41" i="1" s="1"/>
  <c r="G27" i="1"/>
  <c r="J27" i="1"/>
  <c r="F20" i="1"/>
  <c r="G20" i="1" s="1"/>
  <c r="J19" i="1"/>
  <c r="F19" i="1"/>
  <c r="E19" i="1"/>
  <c r="F26" i="1" l="1"/>
  <c r="G26" i="1" s="1"/>
  <c r="G19" i="1"/>
  <c r="I65" i="1"/>
  <c r="J65" i="1" s="1"/>
  <c r="E65" i="1"/>
  <c r="F65" i="1" l="1"/>
  <c r="G65" i="1" s="1"/>
  <c r="E44" i="1"/>
  <c r="I44" i="1"/>
  <c r="I59" i="1"/>
  <c r="F59" i="1" s="1"/>
  <c r="E59" i="1"/>
  <c r="I40" i="1" l="1"/>
  <c r="E40" i="1"/>
  <c r="F44" i="1"/>
  <c r="G44" i="1" s="1"/>
  <c r="J44" i="1"/>
  <c r="G59" i="1"/>
  <c r="J59" i="1"/>
  <c r="J40" i="1" l="1"/>
  <c r="F40" i="1"/>
  <c r="G40" i="1" s="1"/>
  <c r="I50" i="1" l="1"/>
  <c r="F50" i="1" s="1"/>
  <c r="I52" i="1"/>
  <c r="J52" i="1" s="1"/>
  <c r="I55" i="1"/>
  <c r="J55" i="1" s="1"/>
  <c r="E55" i="1"/>
  <c r="I51" i="1"/>
  <c r="F51" i="1" s="1"/>
  <c r="E51" i="1"/>
  <c r="E50" i="1" l="1"/>
  <c r="G50" i="1" s="1"/>
  <c r="F55" i="1"/>
  <c r="G55" i="1" s="1"/>
  <c r="E52" i="1"/>
  <c r="F52" i="1"/>
  <c r="G51" i="1"/>
  <c r="J50" i="1"/>
  <c r="J51" i="1"/>
  <c r="G52" i="1" l="1"/>
  <c r="H103" i="1" l="1"/>
  <c r="H95" i="1" s="1"/>
  <c r="H94" i="1" l="1"/>
  <c r="H15" i="1"/>
  <c r="H80" i="1"/>
  <c r="H14" i="1" l="1"/>
  <c r="I94" i="1"/>
  <c r="F94" i="1" s="1"/>
  <c r="I95" i="1"/>
  <c r="F95" i="1" s="1"/>
  <c r="I103" i="1"/>
  <c r="J103" i="1" s="1"/>
  <c r="I104" i="1"/>
  <c r="F104" i="1" s="1"/>
  <c r="E94" i="1"/>
  <c r="E95" i="1"/>
  <c r="E103" i="1"/>
  <c r="E104" i="1"/>
  <c r="E16" i="1"/>
  <c r="E15" i="1" s="1"/>
  <c r="E17" i="1"/>
  <c r="E18" i="1"/>
  <c r="E22" i="1"/>
  <c r="E23" i="1"/>
  <c r="E24" i="1"/>
  <c r="E25" i="1"/>
  <c r="E31" i="1"/>
  <c r="E32" i="1"/>
  <c r="E33" i="1"/>
  <c r="E34" i="1"/>
  <c r="E35" i="1"/>
  <c r="E56" i="1"/>
  <c r="E58" i="1"/>
  <c r="E61" i="1"/>
  <c r="E64" i="1"/>
  <c r="E67" i="1"/>
  <c r="E71" i="1"/>
  <c r="E73" i="1"/>
  <c r="E21" i="1" l="1"/>
  <c r="J94" i="1"/>
  <c r="F103" i="1"/>
  <c r="G103" i="1" s="1"/>
  <c r="G94" i="1"/>
  <c r="J104" i="1"/>
  <c r="J95" i="1"/>
  <c r="G104" i="1"/>
  <c r="G95" i="1"/>
  <c r="K14" i="1" l="1"/>
  <c r="L14" i="1" s="1"/>
  <c r="M14" i="1"/>
  <c r="O14" i="1"/>
  <c r="P14" i="1"/>
  <c r="I93" i="1"/>
  <c r="J93" i="1" s="1"/>
  <c r="I15" i="1" l="1"/>
  <c r="J15" i="1" s="1"/>
  <c r="E81" i="1" l="1"/>
  <c r="E80" i="1" s="1"/>
  <c r="E14" i="1" s="1"/>
  <c r="E82" i="1"/>
  <c r="E83" i="1"/>
  <c r="E84" i="1"/>
  <c r="E85" i="1"/>
  <c r="E86" i="1"/>
  <c r="E87" i="1"/>
  <c r="E88" i="1"/>
  <c r="E89" i="1"/>
  <c r="E90" i="1"/>
  <c r="E93" i="1"/>
  <c r="F93" i="1"/>
  <c r="I16" i="1"/>
  <c r="J16" i="1" s="1"/>
  <c r="I18" i="1"/>
  <c r="F18" i="1" s="1"/>
  <c r="I22" i="1"/>
  <c r="I23" i="1"/>
  <c r="F23" i="1" s="1"/>
  <c r="G23" i="1" s="1"/>
  <c r="I24" i="1"/>
  <c r="I25" i="1"/>
  <c r="F25" i="1" s="1"/>
  <c r="G25" i="1" s="1"/>
  <c r="I31" i="1"/>
  <c r="I32" i="1"/>
  <c r="F32" i="1" s="1"/>
  <c r="G32" i="1" s="1"/>
  <c r="I33" i="1"/>
  <c r="I34" i="1"/>
  <c r="F34" i="1" s="1"/>
  <c r="I35" i="1"/>
  <c r="I56" i="1"/>
  <c r="F56" i="1" s="1"/>
  <c r="I58" i="1"/>
  <c r="I61" i="1"/>
  <c r="F61" i="1" s="1"/>
  <c r="I64" i="1"/>
  <c r="I67" i="1"/>
  <c r="F67" i="1" s="1"/>
  <c r="I71" i="1"/>
  <c r="I73" i="1"/>
  <c r="I81" i="1"/>
  <c r="I82" i="1"/>
  <c r="I83" i="1"/>
  <c r="J83" i="1" s="1"/>
  <c r="I84" i="1"/>
  <c r="I85" i="1"/>
  <c r="F85" i="1" s="1"/>
  <c r="I86" i="1"/>
  <c r="I87" i="1"/>
  <c r="F87" i="1" s="1"/>
  <c r="I88" i="1"/>
  <c r="I89" i="1"/>
  <c r="F89" i="1" s="1"/>
  <c r="I90" i="1"/>
  <c r="I21" i="1" l="1"/>
  <c r="J21" i="1" s="1"/>
  <c r="F17" i="1"/>
  <c r="G17" i="1" s="1"/>
  <c r="J17" i="1"/>
  <c r="G87" i="1"/>
  <c r="F81" i="1"/>
  <c r="F80" i="1" s="1"/>
  <c r="I80" i="1"/>
  <c r="I14" i="1" s="1"/>
  <c r="J67" i="1"/>
  <c r="J81" i="1"/>
  <c r="J80" i="1" s="1"/>
  <c r="J56" i="1"/>
  <c r="J32" i="1"/>
  <c r="F83" i="1"/>
  <c r="G83" i="1" s="1"/>
  <c r="G85" i="1"/>
  <c r="G89" i="1"/>
  <c r="J87" i="1"/>
  <c r="G93" i="1"/>
  <c r="G61" i="1"/>
  <c r="J89" i="1"/>
  <c r="J85" i="1"/>
  <c r="G67" i="1"/>
  <c r="G34" i="1"/>
  <c r="J23" i="1"/>
  <c r="J34" i="1"/>
  <c r="J25" i="1"/>
  <c r="J61" i="1"/>
  <c r="G56" i="1"/>
  <c r="J88" i="1"/>
  <c r="F88" i="1"/>
  <c r="G88" i="1" s="1"/>
  <c r="J82" i="1"/>
  <c r="F82" i="1"/>
  <c r="G82" i="1" s="1"/>
  <c r="J64" i="1"/>
  <c r="F64" i="1"/>
  <c r="G64" i="1" s="1"/>
  <c r="J33" i="1"/>
  <c r="F33" i="1"/>
  <c r="G33" i="1" s="1"/>
  <c r="J24" i="1"/>
  <c r="F24" i="1"/>
  <c r="G24" i="1" s="1"/>
  <c r="F16" i="1"/>
  <c r="F15" i="1" s="1"/>
  <c r="J35" i="1"/>
  <c r="F35" i="1"/>
  <c r="G35" i="1" s="1"/>
  <c r="J18" i="1"/>
  <c r="G18" i="1"/>
  <c r="J84" i="1"/>
  <c r="F84" i="1"/>
  <c r="G84" i="1" s="1"/>
  <c r="J71" i="1"/>
  <c r="F71" i="1"/>
  <c r="G71" i="1" s="1"/>
  <c r="J58" i="1"/>
  <c r="F58" i="1"/>
  <c r="G58" i="1" s="1"/>
  <c r="J90" i="1"/>
  <c r="F90" i="1"/>
  <c r="G90" i="1" s="1"/>
  <c r="J86" i="1"/>
  <c r="F86" i="1"/>
  <c r="G86" i="1" s="1"/>
  <c r="J73" i="1"/>
  <c r="F73" i="1"/>
  <c r="G73" i="1" s="1"/>
  <c r="J31" i="1"/>
  <c r="F31" i="1"/>
  <c r="G31" i="1" s="1"/>
  <c r="J22" i="1"/>
  <c r="F22" i="1"/>
  <c r="G22" i="1" l="1"/>
  <c r="G21" i="1" s="1"/>
  <c r="F21" i="1"/>
  <c r="G16" i="1"/>
  <c r="G15" i="1" s="1"/>
  <c r="F14" i="1"/>
  <c r="G81" i="1"/>
  <c r="G80" i="1" s="1"/>
  <c r="J14" i="1"/>
  <c r="G14" i="1" l="1"/>
</calcChain>
</file>

<file path=xl/sharedStrings.xml><?xml version="1.0" encoding="utf-8"?>
<sst xmlns="http://schemas.openxmlformats.org/spreadsheetml/2006/main" count="353" uniqueCount="133">
  <si>
    <t>Tổng số</t>
  </si>
  <si>
    <t>1</t>
  </si>
  <si>
    <t>2</t>
  </si>
  <si>
    <t>3</t>
  </si>
  <si>
    <t>4</t>
  </si>
  <si>
    <t>TỔNG SỐ</t>
  </si>
  <si>
    <t>Nội dung chi</t>
  </si>
  <si>
    <t>Số báo cáo</t>
  </si>
  <si>
    <t>Chênh lệch</t>
  </si>
  <si>
    <t>Tiểu mục</t>
  </si>
  <si>
    <t>Số thẩm tra</t>
  </si>
  <si>
    <t>10</t>
  </si>
  <si>
    <t>12</t>
  </si>
  <si>
    <t>13</t>
  </si>
  <si>
    <t>Mã ND Kinh tế</t>
  </si>
  <si>
    <t/>
  </si>
  <si>
    <t>Mã ngành KT</t>
  </si>
  <si>
    <t>PHẦN II - CHI TIẾT KINH PHÍ QUYẾT TOÁN:</t>
  </si>
  <si>
    <t>Học phí được để lại</t>
  </si>
  <si>
    <t>8</t>
  </si>
  <si>
    <t>9</t>
  </si>
  <si>
    <t xml:space="preserve"> </t>
  </si>
  <si>
    <t xml:space="preserve">    </t>
  </si>
  <si>
    <t>Nguồn ngân sách</t>
  </si>
  <si>
    <t>Nguồn hoạt động khác được để lại</t>
  </si>
  <si>
    <t>Số Báo cáo</t>
  </si>
  <si>
    <t>Số thẩm định</t>
  </si>
  <si>
    <t>Trong đó</t>
  </si>
  <si>
    <t>I. Kinh phí thường xuyên giao tự chủ</t>
  </si>
  <si>
    <t>II. Kinh phí thực hiện CCTL</t>
  </si>
  <si>
    <t>5</t>
  </si>
  <si>
    <t>6</t>
  </si>
  <si>
    <t>7</t>
  </si>
  <si>
    <t>6000</t>
  </si>
  <si>
    <t xml:space="preserve">  Tiền lương</t>
  </si>
  <si>
    <t>6001</t>
  </si>
  <si>
    <t xml:space="preserve">   Lương ngạch, bậc theo quỹ lương được duyệt</t>
  </si>
  <si>
    <t>6100</t>
  </si>
  <si>
    <t xml:space="preserve">  Phụ cấp lương</t>
  </si>
  <si>
    <t>6101</t>
  </si>
  <si>
    <t xml:space="preserve">   Phụ cấp chức vụ</t>
  </si>
  <si>
    <t>6112</t>
  </si>
  <si>
    <t xml:space="preserve">   Phụ cấp ưu đãi nghề</t>
  </si>
  <si>
    <t>6113</t>
  </si>
  <si>
    <t xml:space="preserve">   Phụ cấp trách nhiệm theo nghề, theo công việc</t>
  </si>
  <si>
    <t>6115</t>
  </si>
  <si>
    <t xml:space="preserve">   Phụ cấp thâm niên nghề</t>
  </si>
  <si>
    <t xml:space="preserve">  Tiền thưởng</t>
  </si>
  <si>
    <t>6300</t>
  </si>
  <si>
    <t xml:space="preserve">  Các khoản đóng góp</t>
  </si>
  <si>
    <t>6301</t>
  </si>
  <si>
    <t xml:space="preserve">   Bảo hiểm xã hội</t>
  </si>
  <si>
    <t>6302</t>
  </si>
  <si>
    <t xml:space="preserve">   Bảo hiểm y tế</t>
  </si>
  <si>
    <t>6303</t>
  </si>
  <si>
    <t xml:space="preserve">   Kinh phí công đoàn</t>
  </si>
  <si>
    <t>6304</t>
  </si>
  <si>
    <t xml:space="preserve">   Bảo hiểm thất nghiệp</t>
  </si>
  <si>
    <t>6900</t>
  </si>
  <si>
    <t xml:space="preserve">  Sửa chữa tài sản phục vụ công tác chuyên môn và duy tu, bảo dưỡng các công trình cơ sở hạ tầng từ kinh phí thường xuyên</t>
  </si>
  <si>
    <t>6912</t>
  </si>
  <si>
    <t xml:space="preserve">   Thiết bị tin học</t>
  </si>
  <si>
    <t>7000</t>
  </si>
  <si>
    <t xml:space="preserve">  Chi phí nghiệp vụ chuyên môn của từng ngành</t>
  </si>
  <si>
    <t>7049</t>
  </si>
  <si>
    <t xml:space="preserve">   Chi phí khác</t>
  </si>
  <si>
    <t>7750</t>
  </si>
  <si>
    <t xml:space="preserve">  Chi khác</t>
  </si>
  <si>
    <t>11</t>
  </si>
  <si>
    <t>14</t>
  </si>
  <si>
    <t>15</t>
  </si>
  <si>
    <t>16</t>
  </si>
  <si>
    <t>III. Kinh phí giao không tự chủ</t>
  </si>
  <si>
    <t xml:space="preserve">  Công tác phí</t>
  </si>
  <si>
    <t xml:space="preserve">  Chi phí thuê mướn</t>
  </si>
  <si>
    <t xml:space="preserve">  Thuê mướn khác</t>
  </si>
  <si>
    <t xml:space="preserve">   Cấp bù học phí cho cơ sở đào tạo theo chế độ</t>
  </si>
  <si>
    <t xml:space="preserve">   Chi mua hàng hóa vật tư</t>
  </si>
  <si>
    <t xml:space="preserve">  Tiền công</t>
  </si>
  <si>
    <t xml:space="preserve">   Tiền công trả cho vị trí lao động thường xuyên theo hợp đồng</t>
  </si>
  <si>
    <t xml:space="preserve">   Thưởng thường xuyên</t>
  </si>
  <si>
    <t xml:space="preserve">  Vật tư văn phòng</t>
  </si>
  <si>
    <t xml:space="preserve">   Văn phòng phẩm</t>
  </si>
  <si>
    <t xml:space="preserve">  Thông tin, tuyên truyền, liên lạc</t>
  </si>
  <si>
    <t xml:space="preserve">   Thuê bao kênh truyền hình, internet</t>
  </si>
  <si>
    <t xml:space="preserve">   Nhà cửa</t>
  </si>
  <si>
    <t xml:space="preserve">   Tài sản và thiết bị văn phòng</t>
  </si>
  <si>
    <t xml:space="preserve">  Phúc lợi tập thể</t>
  </si>
  <si>
    <t xml:space="preserve">   Tiền y tế trong các cơ quan, đơn vị</t>
  </si>
  <si>
    <t xml:space="preserve">   Các khoản khác</t>
  </si>
  <si>
    <t xml:space="preserve">  Thanh toán dịch vụ công cộng</t>
  </si>
  <si>
    <t xml:space="preserve">   Tiền điện</t>
  </si>
  <si>
    <t xml:space="preserve">   Tiền nước</t>
  </si>
  <si>
    <t xml:space="preserve">   Tiền vệ sinh môi trường</t>
  </si>
  <si>
    <t xml:space="preserve">   Mua sắm công cụ, dụng cụ văn phòng</t>
  </si>
  <si>
    <t xml:space="preserve">  Vật tư văn phòng khác</t>
  </si>
  <si>
    <t xml:space="preserve">   Cước điện thoại</t>
  </si>
  <si>
    <t xml:space="preserve">   Thông tin, tuyên truyền</t>
  </si>
  <si>
    <t xml:space="preserve">   Đường điện, cấp thoát nước</t>
  </si>
  <si>
    <t xml:space="preserve">   Đồng phục, trang phục, bảo hộ lao động</t>
  </si>
  <si>
    <t xml:space="preserve">  Mua sắm tài sản vô hình</t>
  </si>
  <si>
    <t xml:space="preserve">   Mua, bảo trì phần mềm công nghệ thông tin</t>
  </si>
  <si>
    <t xml:space="preserve">   Chi các khoản phí, lệ phí</t>
  </si>
  <si>
    <t xml:space="preserve">  Chi trích lập các quỹ</t>
  </si>
  <si>
    <t xml:space="preserve">   Chi lập quỹ bổ sung thu nhập, quỹ dự phòng ổn định thu nhập</t>
  </si>
  <si>
    <t xml:space="preserve">   Chi lập quỹ phát triển hoạt động sự nghiệp</t>
  </si>
  <si>
    <t xml:space="preserve">   Chiu khác</t>
  </si>
  <si>
    <t xml:space="preserve">   Chi khác</t>
  </si>
  <si>
    <t xml:space="preserve">  Thuê thiết bị các loại</t>
  </si>
  <si>
    <t xml:space="preserve">  Thuê lao động trong nước</t>
  </si>
  <si>
    <t xml:space="preserve">   Tài sản và công trình hạ tầng khác</t>
  </si>
  <si>
    <t xml:space="preserve">  Mua sắm tài sản phục vụ công tác chuyên môn</t>
  </si>
  <si>
    <t xml:space="preserve">  Chi cho các sự kiện lớn</t>
  </si>
  <si>
    <t xml:space="preserve">   Chi kỷ niệm các ngày lễ lớn</t>
  </si>
  <si>
    <t>PHỤ LỤC - CHI TIẾT KINH PHÍ QUYẾT TOÁN 2025</t>
  </si>
  <si>
    <t>ĐVT: đồng</t>
  </si>
  <si>
    <t>Nguồn học phí bao gồm học phí đơn vị thu và cấp bù học phí</t>
  </si>
  <si>
    <t>6650</t>
  </si>
  <si>
    <t>Hội nghị</t>
  </si>
  <si>
    <t>6651</t>
  </si>
  <si>
    <t>In, mua tài liệu</t>
  </si>
  <si>
    <t>6704</t>
  </si>
  <si>
    <t>Khoán công tác phí</t>
  </si>
  <si>
    <t>6999</t>
  </si>
  <si>
    <t>Tài sản và thiết bị khác</t>
  </si>
  <si>
    <t xml:space="preserve">         TRƯỜNG MẦM NON MỖ LAO</t>
  </si>
  <si>
    <t xml:space="preserve">               Mã ĐV QHNS: 3029353</t>
  </si>
  <si>
    <t>071</t>
  </si>
  <si>
    <t xml:space="preserve"> Giáo dục Mầm non</t>
  </si>
  <si>
    <t>Số cấp Nguồn 12 cô nuôi</t>
  </si>
  <si>
    <t>HIỆU TRƯỞNG</t>
  </si>
  <si>
    <t>Nguyễn Thị Ngà</t>
  </si>
  <si>
    <t>Nguồn hoạt động khác bao gồm tất cả các nguồn ngoài 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</si>
</sst>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₫_-;\-* #,##0.00\ _₫_-;_-* &quot;-&quot;??\ _₫_-;_-@_-"/>
    <numFmt numFmtId="165" formatCode="_(* #,##0_);_(* \(#,##0\);_(* &quot;-&quot;??_);_(@_)"/>
    <numFmt numFmtId="166" formatCode="_-* #,##0&quot; &quot;_₫_-;\-* #,##0&quot; &quot;_₫_-;_-* &quot;-&quot;??&quot; &quot;_₫_-;_-@_-"/>
    <numFmt numFmtId="167" formatCode="&quot; &quot;#,##0"/>
  </numFmts>
  <fonts count="12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/>
    <xf numFmtId="49" fontId="5" fillId="2" borderId="0" xfId="0" applyNumberFormat="1" applyFont="1" applyFill="1"/>
    <xf numFmtId="0" fontId="5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 wrapText="1" readingOrder="1"/>
    </xf>
    <xf numFmtId="0" fontId="4" fillId="2" borderId="0" xfId="0" applyFont="1" applyFill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horizontal="center" vertical="center" wrapText="1" readingOrder="1"/>
    </xf>
    <xf numFmtId="49" fontId="3" fillId="2" borderId="1" xfId="1" quotePrefix="1" applyNumberFormat="1" applyFont="1" applyFill="1" applyBorder="1" applyAlignment="1">
      <alignment horizontal="center" vertical="center" wrapText="1" readingOrder="1"/>
    </xf>
    <xf numFmtId="165" fontId="3" fillId="2" borderId="1" xfId="1" applyNumberFormat="1" applyFont="1" applyFill="1" applyBorder="1" applyAlignment="1">
      <alignment horizontal="right" vertical="center" wrapText="1" readingOrder="1"/>
    </xf>
    <xf numFmtId="165" fontId="3" fillId="2" borderId="1" xfId="1" applyNumberFormat="1" applyFont="1" applyFill="1" applyBorder="1" applyAlignment="1">
      <alignment horizontal="left" vertical="center" wrapText="1" readingOrder="1"/>
    </xf>
    <xf numFmtId="166" fontId="3" fillId="2" borderId="1" xfId="1" applyNumberFormat="1" applyFont="1" applyFill="1" applyBorder="1" applyAlignment="1">
      <alignment horizontal="left" vertical="center" wrapText="1" readingOrder="1"/>
    </xf>
    <xf numFmtId="165" fontId="5" fillId="2" borderId="0" xfId="1" applyNumberFormat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horizontal="center" vertical="center" wrapText="1" readingOrder="1"/>
    </xf>
    <xf numFmtId="166" fontId="3" fillId="2" borderId="1" xfId="1" applyNumberFormat="1" applyFont="1" applyFill="1" applyBorder="1" applyAlignment="1">
      <alignment horizontal="right" vertical="center" wrapText="1" readingOrder="1"/>
    </xf>
    <xf numFmtId="165" fontId="3" fillId="2" borderId="0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top" wrapText="1" readingOrder="1"/>
    </xf>
    <xf numFmtId="0" fontId="3" fillId="2" borderId="1" xfId="0" applyFont="1" applyFill="1" applyBorder="1" applyAlignment="1">
      <alignment horizontal="left" vertical="top" wrapText="1" readingOrder="1"/>
    </xf>
    <xf numFmtId="166" fontId="3" fillId="2" borderId="1" xfId="1" applyNumberFormat="1" applyFont="1" applyFill="1" applyBorder="1" applyAlignment="1">
      <alignment horizontal="right" vertical="top" wrapText="1" readingOrder="1"/>
    </xf>
    <xf numFmtId="49" fontId="6" fillId="2" borderId="1" xfId="0" applyNumberFormat="1" applyFont="1" applyFill="1" applyBorder="1" applyAlignment="1">
      <alignment horizontal="center" vertical="top" wrapText="1" readingOrder="1"/>
    </xf>
    <xf numFmtId="0" fontId="6" fillId="2" borderId="1" xfId="0" applyFont="1" applyFill="1" applyBorder="1" applyAlignment="1">
      <alignment horizontal="right" vertical="top" wrapText="1" readingOrder="1"/>
    </xf>
    <xf numFmtId="0" fontId="6" fillId="2" borderId="1" xfId="0" applyFont="1" applyFill="1" applyBorder="1" applyAlignment="1">
      <alignment horizontal="left" vertical="top" wrapText="1" readingOrder="1"/>
    </xf>
    <xf numFmtId="166" fontId="6" fillId="2" borderId="1" xfId="1" applyNumberFormat="1" applyFont="1" applyFill="1" applyBorder="1" applyAlignment="1">
      <alignment horizontal="right" vertical="top" wrapText="1" readingOrder="1"/>
    </xf>
    <xf numFmtId="166" fontId="5" fillId="2" borderId="1" xfId="1" applyNumberFormat="1" applyFont="1" applyFill="1" applyBorder="1" applyAlignment="1">
      <alignment horizontal="right" vertical="center" wrapText="1" readingOrder="1"/>
    </xf>
    <xf numFmtId="49" fontId="5" fillId="2" borderId="1" xfId="0" applyNumberFormat="1" applyFont="1" applyFill="1" applyBorder="1" applyAlignment="1">
      <alignment horizontal="center" vertical="top" wrapText="1" readingOrder="1"/>
    </xf>
    <xf numFmtId="0" fontId="5" fillId="2" borderId="1" xfId="0" applyFont="1" applyFill="1" applyBorder="1" applyAlignment="1">
      <alignment horizontal="right" vertical="top" wrapText="1" readingOrder="1"/>
    </xf>
    <xf numFmtId="0" fontId="5" fillId="2" borderId="1" xfId="0" applyFont="1" applyFill="1" applyBorder="1" applyAlignment="1">
      <alignment horizontal="left" vertical="top" wrapText="1" readingOrder="1"/>
    </xf>
    <xf numFmtId="166" fontId="5" fillId="2" borderId="1" xfId="1" applyNumberFormat="1" applyFont="1" applyFill="1" applyBorder="1" applyAlignment="1">
      <alignment horizontal="right" vertical="top" wrapText="1" readingOrder="1"/>
    </xf>
    <xf numFmtId="49" fontId="3" fillId="2" borderId="1" xfId="0" applyNumberFormat="1" applyFont="1" applyFill="1" applyBorder="1" applyAlignment="1">
      <alignment horizontal="center" vertical="top" wrapText="1" readingOrder="1"/>
    </xf>
    <xf numFmtId="0" fontId="5" fillId="3" borderId="0" xfId="0" applyFont="1" applyFill="1"/>
    <xf numFmtId="166" fontId="6" fillId="3" borderId="1" xfId="1" applyNumberFormat="1" applyFont="1" applyFill="1" applyBorder="1" applyAlignment="1">
      <alignment horizontal="right" vertical="top" wrapText="1" readingOrder="1"/>
    </xf>
    <xf numFmtId="166" fontId="6" fillId="2" borderId="1" xfId="1" applyNumberFormat="1" applyFont="1" applyFill="1" applyBorder="1" applyAlignment="1">
      <alignment horizontal="right" vertical="center" wrapText="1" readingOrder="1"/>
    </xf>
    <xf numFmtId="165" fontId="6" fillId="2" borderId="0" xfId="1" applyNumberFormat="1" applyFont="1" applyFill="1" applyBorder="1" applyAlignment="1">
      <alignment vertical="center"/>
    </xf>
    <xf numFmtId="166" fontId="7" fillId="2" borderId="1" xfId="1" applyNumberFormat="1" applyFont="1" applyFill="1" applyBorder="1" applyAlignment="1">
      <alignment horizontal="right" vertical="top" wrapText="1" readingOrder="1"/>
    </xf>
    <xf numFmtId="166" fontId="8" fillId="2" borderId="1" xfId="1" applyNumberFormat="1" applyFont="1" applyFill="1" applyBorder="1" applyAlignment="1">
      <alignment horizontal="right" vertical="top" wrapText="1" readingOrder="1"/>
    </xf>
    <xf numFmtId="167" fontId="5" fillId="2" borderId="0" xfId="0" applyNumberFormat="1" applyFont="1" applyFill="1"/>
    <xf numFmtId="166" fontId="3" fillId="2" borderId="0" xfId="0" applyNumberFormat="1" applyFont="1" applyFill="1"/>
    <xf numFmtId="49" fontId="5" fillId="2" borderId="0" xfId="0" applyNumberFormat="1" applyFont="1" applyFill="1" applyBorder="1" applyAlignment="1">
      <alignment horizontal="center" vertical="top" wrapText="1" readingOrder="1"/>
    </xf>
    <xf numFmtId="0" fontId="5" fillId="2" borderId="0" xfId="0" applyFont="1" applyFill="1" applyBorder="1" applyAlignment="1">
      <alignment horizontal="right" vertical="top" wrapText="1" readingOrder="1"/>
    </xf>
    <xf numFmtId="0" fontId="5" fillId="2" borderId="0" xfId="0" applyFont="1" applyFill="1" applyBorder="1" applyAlignment="1">
      <alignment horizontal="left" vertical="top" wrapText="1" readingOrder="1"/>
    </xf>
    <xf numFmtId="166" fontId="5" fillId="2" borderId="0" xfId="1" applyNumberFormat="1" applyFont="1" applyFill="1" applyBorder="1" applyAlignment="1">
      <alignment horizontal="right" vertical="top" wrapText="1" readingOrder="1"/>
    </xf>
    <xf numFmtId="166" fontId="5" fillId="2" borderId="0" xfId="1" applyNumberFormat="1" applyFont="1" applyFill="1" applyBorder="1" applyAlignment="1">
      <alignment horizontal="right" vertical="center" wrapText="1" readingOrder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left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left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left" vertical="center" wrapText="1"/>
    </xf>
    <xf numFmtId="3" fontId="5" fillId="2" borderId="0" xfId="0" applyNumberFormat="1" applyFont="1" applyFill="1"/>
    <xf numFmtId="166" fontId="5" fillId="2" borderId="0" xfId="0" applyNumberFormat="1" applyFont="1" applyFill="1"/>
    <xf numFmtId="166" fontId="4" fillId="2" borderId="0" xfId="0" applyNumberFormat="1" applyFont="1" applyFill="1" applyAlignment="1">
      <alignment vertical="center"/>
    </xf>
    <xf numFmtId="0" fontId="10" fillId="2" borderId="3" xfId="0" applyFont="1" applyFill="1" applyBorder="1" applyAlignment="1">
      <alignment horizontal="center" vertical="center" wrapText="1" readingOrder="1"/>
    </xf>
    <xf numFmtId="0" fontId="10" fillId="2" borderId="7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 readingOrder="1"/>
    </xf>
    <xf numFmtId="0" fontId="3" fillId="3" borderId="0" xfId="0" applyFont="1" applyFill="1" applyAlignment="1">
      <alignment horizontal="center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49" fontId="3" fillId="2" borderId="0" xfId="0" applyNumberFormat="1" applyFont="1" applyFill="1" applyAlignment="1">
      <alignment horizontal="left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166" fontId="3" fillId="2" borderId="0" xfId="1" applyNumberFormat="1" applyFont="1" applyFill="1" applyBorder="1" applyAlignment="1">
      <alignment horizontal="center" vertical="center" wrapText="1" readingOrder="1"/>
    </xf>
    <xf numFmtId="49" fontId="11" fillId="2" borderId="1" xfId="0" applyNumberFormat="1" applyFont="1" applyFill="1" applyBorder="1" applyAlignment="1">
      <alignment horizontal="center" vertical="center" wrapText="1" readingOrder="1"/>
    </xf>
    <xf numFmtId="0" fontId="11" fillId="2" borderId="8" xfId="0" applyFont="1" applyFill="1" applyBorder="1" applyAlignment="1">
      <alignment horizontal="center" vertical="center" wrapText="1" readingOrder="1"/>
    </xf>
  </cellXfs>
  <cellStyles count="3">
    <cellStyle name="Comma" xfId="1" builtinId="3"/>
    <cellStyle name="Ledger 17 x 11 in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(&#272;&#227;%20thuy&#7871;t%20minh)MN%20M&#7895;%20La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"/>
      <sheetName val="Biểu Thu 02"/>
      <sheetName val="Biểu 02b"/>
      <sheetName val="Biểu 2c Phan I"/>
      <sheetName val="Biểu 2c Phan II "/>
      <sheetName val="TH DT theo QĐ Mẫu biểu 02"/>
      <sheetName val="Mẫu biểu 69"/>
      <sheetName val="Trich lap quỹ 03"/>
      <sheetName val="TH CCTL Bieu 04"/>
    </sheetNames>
    <sheetDataSet>
      <sheetData sheetId="0"/>
      <sheetData sheetId="1"/>
      <sheetData sheetId="2"/>
      <sheetData sheetId="3"/>
      <sheetData sheetId="4">
        <row r="12">
          <cell r="I12">
            <v>1646420210</v>
          </cell>
        </row>
        <row r="19">
          <cell r="I19">
            <v>45892012</v>
          </cell>
        </row>
        <row r="22">
          <cell r="I22">
            <v>530228420</v>
          </cell>
        </row>
        <row r="23">
          <cell r="I23">
            <v>1788000</v>
          </cell>
        </row>
        <row r="25">
          <cell r="I25">
            <v>222998296</v>
          </cell>
        </row>
        <row r="33">
          <cell r="I33">
            <v>32058000</v>
          </cell>
        </row>
        <row r="52">
          <cell r="I52">
            <v>43576277</v>
          </cell>
        </row>
        <row r="53">
          <cell r="I53">
            <v>26920350</v>
          </cell>
        </row>
        <row r="59">
          <cell r="G59">
            <v>33512400</v>
          </cell>
        </row>
        <row r="66">
          <cell r="G66">
            <v>4104000</v>
          </cell>
        </row>
        <row r="72">
          <cell r="G72">
            <v>18830880</v>
          </cell>
        </row>
        <row r="85">
          <cell r="G85">
            <v>9600000</v>
          </cell>
        </row>
        <row r="93">
          <cell r="G93">
            <v>33300000</v>
          </cell>
        </row>
        <row r="100">
          <cell r="G100">
            <v>105516900</v>
          </cell>
        </row>
        <row r="108">
          <cell r="G108">
            <v>19085000</v>
          </cell>
        </row>
        <row r="113">
          <cell r="G113">
            <v>70423600</v>
          </cell>
        </row>
        <row r="122">
          <cell r="G122">
            <v>6000000</v>
          </cell>
        </row>
        <row r="132">
          <cell r="G132">
            <v>32161050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62"/>
  <sheetViews>
    <sheetView tabSelected="1" workbookViewId="0">
      <selection activeCell="K139" sqref="K139"/>
    </sheetView>
  </sheetViews>
  <sheetFormatPr defaultRowHeight="15.75" x14ac:dyDescent="0.25"/>
  <cols>
    <col min="1" max="1" width="6.5703125" style="5" customWidth="1"/>
    <col min="2" max="2" width="6.28515625" style="1" customWidth="1"/>
    <col min="3" max="3" width="6.140625" style="2" customWidth="1"/>
    <col min="4" max="4" width="31.28515625" style="3" customWidth="1"/>
    <col min="5" max="5" width="18" style="1" customWidth="1"/>
    <col min="6" max="6" width="17.85546875" style="1" customWidth="1"/>
    <col min="7" max="7" width="5.42578125" style="1" customWidth="1"/>
    <col min="8" max="8" width="17" style="35" customWidth="1"/>
    <col min="9" max="9" width="16.7109375" style="1" customWidth="1"/>
    <col min="10" max="10" width="5.42578125" style="1" customWidth="1"/>
    <col min="11" max="11" width="15" style="1" customWidth="1"/>
    <col min="12" max="12" width="16" style="1" customWidth="1"/>
    <col min="13" max="13" width="6.140625" style="1" customWidth="1"/>
    <col min="14" max="14" width="17" style="1" customWidth="1"/>
    <col min="15" max="15" width="16.5703125" style="1" customWidth="1"/>
    <col min="16" max="16" width="6.5703125" style="1" customWidth="1"/>
    <col min="17" max="247" width="9.140625" style="1"/>
    <col min="248" max="249" width="5.7109375" style="1" customWidth="1"/>
    <col min="250" max="250" width="6.140625" style="1" customWidth="1"/>
    <col min="251" max="251" width="26.85546875" style="1" customWidth="1"/>
    <col min="252" max="252" width="14" style="1" customWidth="1"/>
    <col min="253" max="253" width="13.140625" style="1" customWidth="1"/>
    <col min="254" max="254" width="9.5703125" style="1" customWidth="1"/>
    <col min="255" max="255" width="13.7109375" style="1" bestFit="1" customWidth="1"/>
    <col min="256" max="256" width="12.28515625" style="1" bestFit="1" customWidth="1"/>
    <col min="257" max="257" width="11.28515625" style="1" bestFit="1" customWidth="1"/>
    <col min="258" max="258" width="13.7109375" style="1" bestFit="1" customWidth="1"/>
    <col min="259" max="259" width="8.5703125" style="1" customWidth="1"/>
    <col min="260" max="260" width="13.7109375" style="1" bestFit="1" customWidth="1"/>
    <col min="261" max="261" width="12.28515625" style="1" bestFit="1" customWidth="1"/>
    <col min="262" max="262" width="11.28515625" style="1" bestFit="1" customWidth="1"/>
    <col min="263" max="263" width="12.85546875" style="1" customWidth="1"/>
    <col min="264" max="265" width="11.7109375" style="1" customWidth="1"/>
    <col min="266" max="266" width="13.5703125" style="1" customWidth="1"/>
    <col min="267" max="268" width="12.28515625" style="1" customWidth="1"/>
    <col min="269" max="269" width="13.7109375" style="1" bestFit="1" customWidth="1"/>
    <col min="270" max="270" width="13.42578125" style="1" customWidth="1"/>
    <col min="271" max="271" width="6.42578125" style="1" customWidth="1"/>
    <col min="272" max="503" width="9.140625" style="1"/>
    <col min="504" max="505" width="5.7109375" style="1" customWidth="1"/>
    <col min="506" max="506" width="6.140625" style="1" customWidth="1"/>
    <col min="507" max="507" width="26.85546875" style="1" customWidth="1"/>
    <col min="508" max="508" width="14" style="1" customWidth="1"/>
    <col min="509" max="509" width="13.140625" style="1" customWidth="1"/>
    <col min="510" max="510" width="9.5703125" style="1" customWidth="1"/>
    <col min="511" max="511" width="13.7109375" style="1" bestFit="1" customWidth="1"/>
    <col min="512" max="512" width="12.28515625" style="1" bestFit="1" customWidth="1"/>
    <col min="513" max="513" width="11.28515625" style="1" bestFit="1" customWidth="1"/>
    <col min="514" max="514" width="13.7109375" style="1" bestFit="1" customWidth="1"/>
    <col min="515" max="515" width="8.5703125" style="1" customWidth="1"/>
    <col min="516" max="516" width="13.7109375" style="1" bestFit="1" customWidth="1"/>
    <col min="517" max="517" width="12.28515625" style="1" bestFit="1" customWidth="1"/>
    <col min="518" max="518" width="11.28515625" style="1" bestFit="1" customWidth="1"/>
    <col min="519" max="519" width="12.85546875" style="1" customWidth="1"/>
    <col min="520" max="521" width="11.7109375" style="1" customWidth="1"/>
    <col min="522" max="522" width="13.5703125" style="1" customWidth="1"/>
    <col min="523" max="524" width="12.28515625" style="1" customWidth="1"/>
    <col min="525" max="525" width="13.7109375" style="1" bestFit="1" customWidth="1"/>
    <col min="526" max="526" width="13.42578125" style="1" customWidth="1"/>
    <col min="527" max="527" width="6.42578125" style="1" customWidth="1"/>
    <col min="528" max="759" width="9.140625" style="1"/>
    <col min="760" max="761" width="5.7109375" style="1" customWidth="1"/>
    <col min="762" max="762" width="6.140625" style="1" customWidth="1"/>
    <col min="763" max="763" width="26.85546875" style="1" customWidth="1"/>
    <col min="764" max="764" width="14" style="1" customWidth="1"/>
    <col min="765" max="765" width="13.140625" style="1" customWidth="1"/>
    <col min="766" max="766" width="9.5703125" style="1" customWidth="1"/>
    <col min="767" max="767" width="13.7109375" style="1" bestFit="1" customWidth="1"/>
    <col min="768" max="768" width="12.28515625" style="1" bestFit="1" customWidth="1"/>
    <col min="769" max="769" width="11.28515625" style="1" bestFit="1" customWidth="1"/>
    <col min="770" max="770" width="13.7109375" style="1" bestFit="1" customWidth="1"/>
    <col min="771" max="771" width="8.5703125" style="1" customWidth="1"/>
    <col min="772" max="772" width="13.7109375" style="1" bestFit="1" customWidth="1"/>
    <col min="773" max="773" width="12.28515625" style="1" bestFit="1" customWidth="1"/>
    <col min="774" max="774" width="11.28515625" style="1" bestFit="1" customWidth="1"/>
    <col min="775" max="775" width="12.85546875" style="1" customWidth="1"/>
    <col min="776" max="777" width="11.7109375" style="1" customWidth="1"/>
    <col min="778" max="778" width="13.5703125" style="1" customWidth="1"/>
    <col min="779" max="780" width="12.28515625" style="1" customWidth="1"/>
    <col min="781" max="781" width="13.7109375" style="1" bestFit="1" customWidth="1"/>
    <col min="782" max="782" width="13.42578125" style="1" customWidth="1"/>
    <col min="783" max="783" width="6.42578125" style="1" customWidth="1"/>
    <col min="784" max="1015" width="9.140625" style="1"/>
    <col min="1016" max="1017" width="5.7109375" style="1" customWidth="1"/>
    <col min="1018" max="1018" width="6.140625" style="1" customWidth="1"/>
    <col min="1019" max="1019" width="26.85546875" style="1" customWidth="1"/>
    <col min="1020" max="1020" width="14" style="1" customWidth="1"/>
    <col min="1021" max="1021" width="13.140625" style="1" customWidth="1"/>
    <col min="1022" max="1022" width="9.5703125" style="1" customWidth="1"/>
    <col min="1023" max="1023" width="13.7109375" style="1" bestFit="1" customWidth="1"/>
    <col min="1024" max="1024" width="12.28515625" style="1" bestFit="1" customWidth="1"/>
    <col min="1025" max="1025" width="11.28515625" style="1" bestFit="1" customWidth="1"/>
    <col min="1026" max="1026" width="13.7109375" style="1" bestFit="1" customWidth="1"/>
    <col min="1027" max="1027" width="8.5703125" style="1" customWidth="1"/>
    <col min="1028" max="1028" width="13.7109375" style="1" bestFit="1" customWidth="1"/>
    <col min="1029" max="1029" width="12.28515625" style="1" bestFit="1" customWidth="1"/>
    <col min="1030" max="1030" width="11.28515625" style="1" bestFit="1" customWidth="1"/>
    <col min="1031" max="1031" width="12.85546875" style="1" customWidth="1"/>
    <col min="1032" max="1033" width="11.7109375" style="1" customWidth="1"/>
    <col min="1034" max="1034" width="13.5703125" style="1" customWidth="1"/>
    <col min="1035" max="1036" width="12.28515625" style="1" customWidth="1"/>
    <col min="1037" max="1037" width="13.7109375" style="1" bestFit="1" customWidth="1"/>
    <col min="1038" max="1038" width="13.42578125" style="1" customWidth="1"/>
    <col min="1039" max="1039" width="6.42578125" style="1" customWidth="1"/>
    <col min="1040" max="1271" width="9.140625" style="1"/>
    <col min="1272" max="1273" width="5.7109375" style="1" customWidth="1"/>
    <col min="1274" max="1274" width="6.140625" style="1" customWidth="1"/>
    <col min="1275" max="1275" width="26.85546875" style="1" customWidth="1"/>
    <col min="1276" max="1276" width="14" style="1" customWidth="1"/>
    <col min="1277" max="1277" width="13.140625" style="1" customWidth="1"/>
    <col min="1278" max="1278" width="9.5703125" style="1" customWidth="1"/>
    <col min="1279" max="1279" width="13.7109375" style="1" bestFit="1" customWidth="1"/>
    <col min="1280" max="1280" width="12.28515625" style="1" bestFit="1" customWidth="1"/>
    <col min="1281" max="1281" width="11.28515625" style="1" bestFit="1" customWidth="1"/>
    <col min="1282" max="1282" width="13.7109375" style="1" bestFit="1" customWidth="1"/>
    <col min="1283" max="1283" width="8.5703125" style="1" customWidth="1"/>
    <col min="1284" max="1284" width="13.7109375" style="1" bestFit="1" customWidth="1"/>
    <col min="1285" max="1285" width="12.28515625" style="1" bestFit="1" customWidth="1"/>
    <col min="1286" max="1286" width="11.28515625" style="1" bestFit="1" customWidth="1"/>
    <col min="1287" max="1287" width="12.85546875" style="1" customWidth="1"/>
    <col min="1288" max="1289" width="11.7109375" style="1" customWidth="1"/>
    <col min="1290" max="1290" width="13.5703125" style="1" customWidth="1"/>
    <col min="1291" max="1292" width="12.28515625" style="1" customWidth="1"/>
    <col min="1293" max="1293" width="13.7109375" style="1" bestFit="1" customWidth="1"/>
    <col min="1294" max="1294" width="13.42578125" style="1" customWidth="1"/>
    <col min="1295" max="1295" width="6.42578125" style="1" customWidth="1"/>
    <col min="1296" max="1527" width="9.140625" style="1"/>
    <col min="1528" max="1529" width="5.7109375" style="1" customWidth="1"/>
    <col min="1530" max="1530" width="6.140625" style="1" customWidth="1"/>
    <col min="1531" max="1531" width="26.85546875" style="1" customWidth="1"/>
    <col min="1532" max="1532" width="14" style="1" customWidth="1"/>
    <col min="1533" max="1533" width="13.140625" style="1" customWidth="1"/>
    <col min="1534" max="1534" width="9.5703125" style="1" customWidth="1"/>
    <col min="1535" max="1535" width="13.7109375" style="1" bestFit="1" customWidth="1"/>
    <col min="1536" max="1536" width="12.28515625" style="1" bestFit="1" customWidth="1"/>
    <col min="1537" max="1537" width="11.28515625" style="1" bestFit="1" customWidth="1"/>
    <col min="1538" max="1538" width="13.7109375" style="1" bestFit="1" customWidth="1"/>
    <col min="1539" max="1539" width="8.5703125" style="1" customWidth="1"/>
    <col min="1540" max="1540" width="13.7109375" style="1" bestFit="1" customWidth="1"/>
    <col min="1541" max="1541" width="12.28515625" style="1" bestFit="1" customWidth="1"/>
    <col min="1542" max="1542" width="11.28515625" style="1" bestFit="1" customWidth="1"/>
    <col min="1543" max="1543" width="12.85546875" style="1" customWidth="1"/>
    <col min="1544" max="1545" width="11.7109375" style="1" customWidth="1"/>
    <col min="1546" max="1546" width="13.5703125" style="1" customWidth="1"/>
    <col min="1547" max="1548" width="12.28515625" style="1" customWidth="1"/>
    <col min="1549" max="1549" width="13.7109375" style="1" bestFit="1" customWidth="1"/>
    <col min="1550" max="1550" width="13.42578125" style="1" customWidth="1"/>
    <col min="1551" max="1551" width="6.42578125" style="1" customWidth="1"/>
    <col min="1552" max="1783" width="9.140625" style="1"/>
    <col min="1784" max="1785" width="5.7109375" style="1" customWidth="1"/>
    <col min="1786" max="1786" width="6.140625" style="1" customWidth="1"/>
    <col min="1787" max="1787" width="26.85546875" style="1" customWidth="1"/>
    <col min="1788" max="1788" width="14" style="1" customWidth="1"/>
    <col min="1789" max="1789" width="13.140625" style="1" customWidth="1"/>
    <col min="1790" max="1790" width="9.5703125" style="1" customWidth="1"/>
    <col min="1791" max="1791" width="13.7109375" style="1" bestFit="1" customWidth="1"/>
    <col min="1792" max="1792" width="12.28515625" style="1" bestFit="1" customWidth="1"/>
    <col min="1793" max="1793" width="11.28515625" style="1" bestFit="1" customWidth="1"/>
    <col min="1794" max="1794" width="13.7109375" style="1" bestFit="1" customWidth="1"/>
    <col min="1795" max="1795" width="8.5703125" style="1" customWidth="1"/>
    <col min="1796" max="1796" width="13.7109375" style="1" bestFit="1" customWidth="1"/>
    <col min="1797" max="1797" width="12.28515625" style="1" bestFit="1" customWidth="1"/>
    <col min="1798" max="1798" width="11.28515625" style="1" bestFit="1" customWidth="1"/>
    <col min="1799" max="1799" width="12.85546875" style="1" customWidth="1"/>
    <col min="1800" max="1801" width="11.7109375" style="1" customWidth="1"/>
    <col min="1802" max="1802" width="13.5703125" style="1" customWidth="1"/>
    <col min="1803" max="1804" width="12.28515625" style="1" customWidth="1"/>
    <col min="1805" max="1805" width="13.7109375" style="1" bestFit="1" customWidth="1"/>
    <col min="1806" max="1806" width="13.42578125" style="1" customWidth="1"/>
    <col min="1807" max="1807" width="6.42578125" style="1" customWidth="1"/>
    <col min="1808" max="2039" width="9.140625" style="1"/>
    <col min="2040" max="2041" width="5.7109375" style="1" customWidth="1"/>
    <col min="2042" max="2042" width="6.140625" style="1" customWidth="1"/>
    <col min="2043" max="2043" width="26.85546875" style="1" customWidth="1"/>
    <col min="2044" max="2044" width="14" style="1" customWidth="1"/>
    <col min="2045" max="2045" width="13.140625" style="1" customWidth="1"/>
    <col min="2046" max="2046" width="9.5703125" style="1" customWidth="1"/>
    <col min="2047" max="2047" width="13.7109375" style="1" bestFit="1" customWidth="1"/>
    <col min="2048" max="2048" width="12.28515625" style="1" bestFit="1" customWidth="1"/>
    <col min="2049" max="2049" width="11.28515625" style="1" bestFit="1" customWidth="1"/>
    <col min="2050" max="2050" width="13.7109375" style="1" bestFit="1" customWidth="1"/>
    <col min="2051" max="2051" width="8.5703125" style="1" customWidth="1"/>
    <col min="2052" max="2052" width="13.7109375" style="1" bestFit="1" customWidth="1"/>
    <col min="2053" max="2053" width="12.28515625" style="1" bestFit="1" customWidth="1"/>
    <col min="2054" max="2054" width="11.28515625" style="1" bestFit="1" customWidth="1"/>
    <col min="2055" max="2055" width="12.85546875" style="1" customWidth="1"/>
    <col min="2056" max="2057" width="11.7109375" style="1" customWidth="1"/>
    <col min="2058" max="2058" width="13.5703125" style="1" customWidth="1"/>
    <col min="2059" max="2060" width="12.28515625" style="1" customWidth="1"/>
    <col min="2061" max="2061" width="13.7109375" style="1" bestFit="1" customWidth="1"/>
    <col min="2062" max="2062" width="13.42578125" style="1" customWidth="1"/>
    <col min="2063" max="2063" width="6.42578125" style="1" customWidth="1"/>
    <col min="2064" max="2295" width="9.140625" style="1"/>
    <col min="2296" max="2297" width="5.7109375" style="1" customWidth="1"/>
    <col min="2298" max="2298" width="6.140625" style="1" customWidth="1"/>
    <col min="2299" max="2299" width="26.85546875" style="1" customWidth="1"/>
    <col min="2300" max="2300" width="14" style="1" customWidth="1"/>
    <col min="2301" max="2301" width="13.140625" style="1" customWidth="1"/>
    <col min="2302" max="2302" width="9.5703125" style="1" customWidth="1"/>
    <col min="2303" max="2303" width="13.7109375" style="1" bestFit="1" customWidth="1"/>
    <col min="2304" max="2304" width="12.28515625" style="1" bestFit="1" customWidth="1"/>
    <col min="2305" max="2305" width="11.28515625" style="1" bestFit="1" customWidth="1"/>
    <col min="2306" max="2306" width="13.7109375" style="1" bestFit="1" customWidth="1"/>
    <col min="2307" max="2307" width="8.5703125" style="1" customWidth="1"/>
    <col min="2308" max="2308" width="13.7109375" style="1" bestFit="1" customWidth="1"/>
    <col min="2309" max="2309" width="12.28515625" style="1" bestFit="1" customWidth="1"/>
    <col min="2310" max="2310" width="11.28515625" style="1" bestFit="1" customWidth="1"/>
    <col min="2311" max="2311" width="12.85546875" style="1" customWidth="1"/>
    <col min="2312" max="2313" width="11.7109375" style="1" customWidth="1"/>
    <col min="2314" max="2314" width="13.5703125" style="1" customWidth="1"/>
    <col min="2315" max="2316" width="12.28515625" style="1" customWidth="1"/>
    <col min="2317" max="2317" width="13.7109375" style="1" bestFit="1" customWidth="1"/>
    <col min="2318" max="2318" width="13.42578125" style="1" customWidth="1"/>
    <col min="2319" max="2319" width="6.42578125" style="1" customWidth="1"/>
    <col min="2320" max="2551" width="9.140625" style="1"/>
    <col min="2552" max="2553" width="5.7109375" style="1" customWidth="1"/>
    <col min="2554" max="2554" width="6.140625" style="1" customWidth="1"/>
    <col min="2555" max="2555" width="26.85546875" style="1" customWidth="1"/>
    <col min="2556" max="2556" width="14" style="1" customWidth="1"/>
    <col min="2557" max="2557" width="13.140625" style="1" customWidth="1"/>
    <col min="2558" max="2558" width="9.5703125" style="1" customWidth="1"/>
    <col min="2559" max="2559" width="13.7109375" style="1" bestFit="1" customWidth="1"/>
    <col min="2560" max="2560" width="12.28515625" style="1" bestFit="1" customWidth="1"/>
    <col min="2561" max="2561" width="11.28515625" style="1" bestFit="1" customWidth="1"/>
    <col min="2562" max="2562" width="13.7109375" style="1" bestFit="1" customWidth="1"/>
    <col min="2563" max="2563" width="8.5703125" style="1" customWidth="1"/>
    <col min="2564" max="2564" width="13.7109375" style="1" bestFit="1" customWidth="1"/>
    <col min="2565" max="2565" width="12.28515625" style="1" bestFit="1" customWidth="1"/>
    <col min="2566" max="2566" width="11.28515625" style="1" bestFit="1" customWidth="1"/>
    <col min="2567" max="2567" width="12.85546875" style="1" customWidth="1"/>
    <col min="2568" max="2569" width="11.7109375" style="1" customWidth="1"/>
    <col min="2570" max="2570" width="13.5703125" style="1" customWidth="1"/>
    <col min="2571" max="2572" width="12.28515625" style="1" customWidth="1"/>
    <col min="2573" max="2573" width="13.7109375" style="1" bestFit="1" customWidth="1"/>
    <col min="2574" max="2574" width="13.42578125" style="1" customWidth="1"/>
    <col min="2575" max="2575" width="6.42578125" style="1" customWidth="1"/>
    <col min="2576" max="2807" width="9.140625" style="1"/>
    <col min="2808" max="2809" width="5.7109375" style="1" customWidth="1"/>
    <col min="2810" max="2810" width="6.140625" style="1" customWidth="1"/>
    <col min="2811" max="2811" width="26.85546875" style="1" customWidth="1"/>
    <col min="2812" max="2812" width="14" style="1" customWidth="1"/>
    <col min="2813" max="2813" width="13.140625" style="1" customWidth="1"/>
    <col min="2814" max="2814" width="9.5703125" style="1" customWidth="1"/>
    <col min="2815" max="2815" width="13.7109375" style="1" bestFit="1" customWidth="1"/>
    <col min="2816" max="2816" width="12.28515625" style="1" bestFit="1" customWidth="1"/>
    <col min="2817" max="2817" width="11.28515625" style="1" bestFit="1" customWidth="1"/>
    <col min="2818" max="2818" width="13.7109375" style="1" bestFit="1" customWidth="1"/>
    <col min="2819" max="2819" width="8.5703125" style="1" customWidth="1"/>
    <col min="2820" max="2820" width="13.7109375" style="1" bestFit="1" customWidth="1"/>
    <col min="2821" max="2821" width="12.28515625" style="1" bestFit="1" customWidth="1"/>
    <col min="2822" max="2822" width="11.28515625" style="1" bestFit="1" customWidth="1"/>
    <col min="2823" max="2823" width="12.85546875" style="1" customWidth="1"/>
    <col min="2824" max="2825" width="11.7109375" style="1" customWidth="1"/>
    <col min="2826" max="2826" width="13.5703125" style="1" customWidth="1"/>
    <col min="2827" max="2828" width="12.28515625" style="1" customWidth="1"/>
    <col min="2829" max="2829" width="13.7109375" style="1" bestFit="1" customWidth="1"/>
    <col min="2830" max="2830" width="13.42578125" style="1" customWidth="1"/>
    <col min="2831" max="2831" width="6.42578125" style="1" customWidth="1"/>
    <col min="2832" max="3063" width="9.140625" style="1"/>
    <col min="3064" max="3065" width="5.7109375" style="1" customWidth="1"/>
    <col min="3066" max="3066" width="6.140625" style="1" customWidth="1"/>
    <col min="3067" max="3067" width="26.85546875" style="1" customWidth="1"/>
    <col min="3068" max="3068" width="14" style="1" customWidth="1"/>
    <col min="3069" max="3069" width="13.140625" style="1" customWidth="1"/>
    <col min="3070" max="3070" width="9.5703125" style="1" customWidth="1"/>
    <col min="3071" max="3071" width="13.7109375" style="1" bestFit="1" customWidth="1"/>
    <col min="3072" max="3072" width="12.28515625" style="1" bestFit="1" customWidth="1"/>
    <col min="3073" max="3073" width="11.28515625" style="1" bestFit="1" customWidth="1"/>
    <col min="3074" max="3074" width="13.7109375" style="1" bestFit="1" customWidth="1"/>
    <col min="3075" max="3075" width="8.5703125" style="1" customWidth="1"/>
    <col min="3076" max="3076" width="13.7109375" style="1" bestFit="1" customWidth="1"/>
    <col min="3077" max="3077" width="12.28515625" style="1" bestFit="1" customWidth="1"/>
    <col min="3078" max="3078" width="11.28515625" style="1" bestFit="1" customWidth="1"/>
    <col min="3079" max="3079" width="12.85546875" style="1" customWidth="1"/>
    <col min="3080" max="3081" width="11.7109375" style="1" customWidth="1"/>
    <col min="3082" max="3082" width="13.5703125" style="1" customWidth="1"/>
    <col min="3083" max="3084" width="12.28515625" style="1" customWidth="1"/>
    <col min="3085" max="3085" width="13.7109375" style="1" bestFit="1" customWidth="1"/>
    <col min="3086" max="3086" width="13.42578125" style="1" customWidth="1"/>
    <col min="3087" max="3087" width="6.42578125" style="1" customWidth="1"/>
    <col min="3088" max="3319" width="9.140625" style="1"/>
    <col min="3320" max="3321" width="5.7109375" style="1" customWidth="1"/>
    <col min="3322" max="3322" width="6.140625" style="1" customWidth="1"/>
    <col min="3323" max="3323" width="26.85546875" style="1" customWidth="1"/>
    <col min="3324" max="3324" width="14" style="1" customWidth="1"/>
    <col min="3325" max="3325" width="13.140625" style="1" customWidth="1"/>
    <col min="3326" max="3326" width="9.5703125" style="1" customWidth="1"/>
    <col min="3327" max="3327" width="13.7109375" style="1" bestFit="1" customWidth="1"/>
    <col min="3328" max="3328" width="12.28515625" style="1" bestFit="1" customWidth="1"/>
    <col min="3329" max="3329" width="11.28515625" style="1" bestFit="1" customWidth="1"/>
    <col min="3330" max="3330" width="13.7109375" style="1" bestFit="1" customWidth="1"/>
    <col min="3331" max="3331" width="8.5703125" style="1" customWidth="1"/>
    <col min="3332" max="3332" width="13.7109375" style="1" bestFit="1" customWidth="1"/>
    <col min="3333" max="3333" width="12.28515625" style="1" bestFit="1" customWidth="1"/>
    <col min="3334" max="3334" width="11.28515625" style="1" bestFit="1" customWidth="1"/>
    <col min="3335" max="3335" width="12.85546875" style="1" customWidth="1"/>
    <col min="3336" max="3337" width="11.7109375" style="1" customWidth="1"/>
    <col min="3338" max="3338" width="13.5703125" style="1" customWidth="1"/>
    <col min="3339" max="3340" width="12.28515625" style="1" customWidth="1"/>
    <col min="3341" max="3341" width="13.7109375" style="1" bestFit="1" customWidth="1"/>
    <col min="3342" max="3342" width="13.42578125" style="1" customWidth="1"/>
    <col min="3343" max="3343" width="6.42578125" style="1" customWidth="1"/>
    <col min="3344" max="3575" width="9.140625" style="1"/>
    <col min="3576" max="3577" width="5.7109375" style="1" customWidth="1"/>
    <col min="3578" max="3578" width="6.140625" style="1" customWidth="1"/>
    <col min="3579" max="3579" width="26.85546875" style="1" customWidth="1"/>
    <col min="3580" max="3580" width="14" style="1" customWidth="1"/>
    <col min="3581" max="3581" width="13.140625" style="1" customWidth="1"/>
    <col min="3582" max="3582" width="9.5703125" style="1" customWidth="1"/>
    <col min="3583" max="3583" width="13.7109375" style="1" bestFit="1" customWidth="1"/>
    <col min="3584" max="3584" width="12.28515625" style="1" bestFit="1" customWidth="1"/>
    <col min="3585" max="3585" width="11.28515625" style="1" bestFit="1" customWidth="1"/>
    <col min="3586" max="3586" width="13.7109375" style="1" bestFit="1" customWidth="1"/>
    <col min="3587" max="3587" width="8.5703125" style="1" customWidth="1"/>
    <col min="3588" max="3588" width="13.7109375" style="1" bestFit="1" customWidth="1"/>
    <col min="3589" max="3589" width="12.28515625" style="1" bestFit="1" customWidth="1"/>
    <col min="3590" max="3590" width="11.28515625" style="1" bestFit="1" customWidth="1"/>
    <col min="3591" max="3591" width="12.85546875" style="1" customWidth="1"/>
    <col min="3592" max="3593" width="11.7109375" style="1" customWidth="1"/>
    <col min="3594" max="3594" width="13.5703125" style="1" customWidth="1"/>
    <col min="3595" max="3596" width="12.28515625" style="1" customWidth="1"/>
    <col min="3597" max="3597" width="13.7109375" style="1" bestFit="1" customWidth="1"/>
    <col min="3598" max="3598" width="13.42578125" style="1" customWidth="1"/>
    <col min="3599" max="3599" width="6.42578125" style="1" customWidth="1"/>
    <col min="3600" max="3831" width="9.140625" style="1"/>
    <col min="3832" max="3833" width="5.7109375" style="1" customWidth="1"/>
    <col min="3834" max="3834" width="6.140625" style="1" customWidth="1"/>
    <col min="3835" max="3835" width="26.85546875" style="1" customWidth="1"/>
    <col min="3836" max="3836" width="14" style="1" customWidth="1"/>
    <col min="3837" max="3837" width="13.140625" style="1" customWidth="1"/>
    <col min="3838" max="3838" width="9.5703125" style="1" customWidth="1"/>
    <col min="3839" max="3839" width="13.7109375" style="1" bestFit="1" customWidth="1"/>
    <col min="3840" max="3840" width="12.28515625" style="1" bestFit="1" customWidth="1"/>
    <col min="3841" max="3841" width="11.28515625" style="1" bestFit="1" customWidth="1"/>
    <col min="3842" max="3842" width="13.7109375" style="1" bestFit="1" customWidth="1"/>
    <col min="3843" max="3843" width="8.5703125" style="1" customWidth="1"/>
    <col min="3844" max="3844" width="13.7109375" style="1" bestFit="1" customWidth="1"/>
    <col min="3845" max="3845" width="12.28515625" style="1" bestFit="1" customWidth="1"/>
    <col min="3846" max="3846" width="11.28515625" style="1" bestFit="1" customWidth="1"/>
    <col min="3847" max="3847" width="12.85546875" style="1" customWidth="1"/>
    <col min="3848" max="3849" width="11.7109375" style="1" customWidth="1"/>
    <col min="3850" max="3850" width="13.5703125" style="1" customWidth="1"/>
    <col min="3851" max="3852" width="12.28515625" style="1" customWidth="1"/>
    <col min="3853" max="3853" width="13.7109375" style="1" bestFit="1" customWidth="1"/>
    <col min="3854" max="3854" width="13.42578125" style="1" customWidth="1"/>
    <col min="3855" max="3855" width="6.42578125" style="1" customWidth="1"/>
    <col min="3856" max="4087" width="9.140625" style="1"/>
    <col min="4088" max="4089" width="5.7109375" style="1" customWidth="1"/>
    <col min="4090" max="4090" width="6.140625" style="1" customWidth="1"/>
    <col min="4091" max="4091" width="26.85546875" style="1" customWidth="1"/>
    <col min="4092" max="4092" width="14" style="1" customWidth="1"/>
    <col min="4093" max="4093" width="13.140625" style="1" customWidth="1"/>
    <col min="4094" max="4094" width="9.5703125" style="1" customWidth="1"/>
    <col min="4095" max="4095" width="13.7109375" style="1" bestFit="1" customWidth="1"/>
    <col min="4096" max="4096" width="12.28515625" style="1" bestFit="1" customWidth="1"/>
    <col min="4097" max="4097" width="11.28515625" style="1" bestFit="1" customWidth="1"/>
    <col min="4098" max="4098" width="13.7109375" style="1" bestFit="1" customWidth="1"/>
    <col min="4099" max="4099" width="8.5703125" style="1" customWidth="1"/>
    <col min="4100" max="4100" width="13.7109375" style="1" bestFit="1" customWidth="1"/>
    <col min="4101" max="4101" width="12.28515625" style="1" bestFit="1" customWidth="1"/>
    <col min="4102" max="4102" width="11.28515625" style="1" bestFit="1" customWidth="1"/>
    <col min="4103" max="4103" width="12.85546875" style="1" customWidth="1"/>
    <col min="4104" max="4105" width="11.7109375" style="1" customWidth="1"/>
    <col min="4106" max="4106" width="13.5703125" style="1" customWidth="1"/>
    <col min="4107" max="4108" width="12.28515625" style="1" customWidth="1"/>
    <col min="4109" max="4109" width="13.7109375" style="1" bestFit="1" customWidth="1"/>
    <col min="4110" max="4110" width="13.42578125" style="1" customWidth="1"/>
    <col min="4111" max="4111" width="6.42578125" style="1" customWidth="1"/>
    <col min="4112" max="4343" width="9.140625" style="1"/>
    <col min="4344" max="4345" width="5.7109375" style="1" customWidth="1"/>
    <col min="4346" max="4346" width="6.140625" style="1" customWidth="1"/>
    <col min="4347" max="4347" width="26.85546875" style="1" customWidth="1"/>
    <col min="4348" max="4348" width="14" style="1" customWidth="1"/>
    <col min="4349" max="4349" width="13.140625" style="1" customWidth="1"/>
    <col min="4350" max="4350" width="9.5703125" style="1" customWidth="1"/>
    <col min="4351" max="4351" width="13.7109375" style="1" bestFit="1" customWidth="1"/>
    <col min="4352" max="4352" width="12.28515625" style="1" bestFit="1" customWidth="1"/>
    <col min="4353" max="4353" width="11.28515625" style="1" bestFit="1" customWidth="1"/>
    <col min="4354" max="4354" width="13.7109375" style="1" bestFit="1" customWidth="1"/>
    <col min="4355" max="4355" width="8.5703125" style="1" customWidth="1"/>
    <col min="4356" max="4356" width="13.7109375" style="1" bestFit="1" customWidth="1"/>
    <col min="4357" max="4357" width="12.28515625" style="1" bestFit="1" customWidth="1"/>
    <col min="4358" max="4358" width="11.28515625" style="1" bestFit="1" customWidth="1"/>
    <col min="4359" max="4359" width="12.85546875" style="1" customWidth="1"/>
    <col min="4360" max="4361" width="11.7109375" style="1" customWidth="1"/>
    <col min="4362" max="4362" width="13.5703125" style="1" customWidth="1"/>
    <col min="4363" max="4364" width="12.28515625" style="1" customWidth="1"/>
    <col min="4365" max="4365" width="13.7109375" style="1" bestFit="1" customWidth="1"/>
    <col min="4366" max="4366" width="13.42578125" style="1" customWidth="1"/>
    <col min="4367" max="4367" width="6.42578125" style="1" customWidth="1"/>
    <col min="4368" max="4599" width="9.140625" style="1"/>
    <col min="4600" max="4601" width="5.7109375" style="1" customWidth="1"/>
    <col min="4602" max="4602" width="6.140625" style="1" customWidth="1"/>
    <col min="4603" max="4603" width="26.85546875" style="1" customWidth="1"/>
    <col min="4604" max="4604" width="14" style="1" customWidth="1"/>
    <col min="4605" max="4605" width="13.140625" style="1" customWidth="1"/>
    <col min="4606" max="4606" width="9.5703125" style="1" customWidth="1"/>
    <col min="4607" max="4607" width="13.7109375" style="1" bestFit="1" customWidth="1"/>
    <col min="4608" max="4608" width="12.28515625" style="1" bestFit="1" customWidth="1"/>
    <col min="4609" max="4609" width="11.28515625" style="1" bestFit="1" customWidth="1"/>
    <col min="4610" max="4610" width="13.7109375" style="1" bestFit="1" customWidth="1"/>
    <col min="4611" max="4611" width="8.5703125" style="1" customWidth="1"/>
    <col min="4612" max="4612" width="13.7109375" style="1" bestFit="1" customWidth="1"/>
    <col min="4613" max="4613" width="12.28515625" style="1" bestFit="1" customWidth="1"/>
    <col min="4614" max="4614" width="11.28515625" style="1" bestFit="1" customWidth="1"/>
    <col min="4615" max="4615" width="12.85546875" style="1" customWidth="1"/>
    <col min="4616" max="4617" width="11.7109375" style="1" customWidth="1"/>
    <col min="4618" max="4618" width="13.5703125" style="1" customWidth="1"/>
    <col min="4619" max="4620" width="12.28515625" style="1" customWidth="1"/>
    <col min="4621" max="4621" width="13.7109375" style="1" bestFit="1" customWidth="1"/>
    <col min="4622" max="4622" width="13.42578125" style="1" customWidth="1"/>
    <col min="4623" max="4623" width="6.42578125" style="1" customWidth="1"/>
    <col min="4624" max="4855" width="9.140625" style="1"/>
    <col min="4856" max="4857" width="5.7109375" style="1" customWidth="1"/>
    <col min="4858" max="4858" width="6.140625" style="1" customWidth="1"/>
    <col min="4859" max="4859" width="26.85546875" style="1" customWidth="1"/>
    <col min="4860" max="4860" width="14" style="1" customWidth="1"/>
    <col min="4861" max="4861" width="13.140625" style="1" customWidth="1"/>
    <col min="4862" max="4862" width="9.5703125" style="1" customWidth="1"/>
    <col min="4863" max="4863" width="13.7109375" style="1" bestFit="1" customWidth="1"/>
    <col min="4864" max="4864" width="12.28515625" style="1" bestFit="1" customWidth="1"/>
    <col min="4865" max="4865" width="11.28515625" style="1" bestFit="1" customWidth="1"/>
    <col min="4866" max="4866" width="13.7109375" style="1" bestFit="1" customWidth="1"/>
    <col min="4867" max="4867" width="8.5703125" style="1" customWidth="1"/>
    <col min="4868" max="4868" width="13.7109375" style="1" bestFit="1" customWidth="1"/>
    <col min="4869" max="4869" width="12.28515625" style="1" bestFit="1" customWidth="1"/>
    <col min="4870" max="4870" width="11.28515625" style="1" bestFit="1" customWidth="1"/>
    <col min="4871" max="4871" width="12.85546875" style="1" customWidth="1"/>
    <col min="4872" max="4873" width="11.7109375" style="1" customWidth="1"/>
    <col min="4874" max="4874" width="13.5703125" style="1" customWidth="1"/>
    <col min="4875" max="4876" width="12.28515625" style="1" customWidth="1"/>
    <col min="4877" max="4877" width="13.7109375" style="1" bestFit="1" customWidth="1"/>
    <col min="4878" max="4878" width="13.42578125" style="1" customWidth="1"/>
    <col min="4879" max="4879" width="6.42578125" style="1" customWidth="1"/>
    <col min="4880" max="5111" width="9.140625" style="1"/>
    <col min="5112" max="5113" width="5.7109375" style="1" customWidth="1"/>
    <col min="5114" max="5114" width="6.140625" style="1" customWidth="1"/>
    <col min="5115" max="5115" width="26.85546875" style="1" customWidth="1"/>
    <col min="5116" max="5116" width="14" style="1" customWidth="1"/>
    <col min="5117" max="5117" width="13.140625" style="1" customWidth="1"/>
    <col min="5118" max="5118" width="9.5703125" style="1" customWidth="1"/>
    <col min="5119" max="5119" width="13.7109375" style="1" bestFit="1" customWidth="1"/>
    <col min="5120" max="5120" width="12.28515625" style="1" bestFit="1" customWidth="1"/>
    <col min="5121" max="5121" width="11.28515625" style="1" bestFit="1" customWidth="1"/>
    <col min="5122" max="5122" width="13.7109375" style="1" bestFit="1" customWidth="1"/>
    <col min="5123" max="5123" width="8.5703125" style="1" customWidth="1"/>
    <col min="5124" max="5124" width="13.7109375" style="1" bestFit="1" customWidth="1"/>
    <col min="5125" max="5125" width="12.28515625" style="1" bestFit="1" customWidth="1"/>
    <col min="5126" max="5126" width="11.28515625" style="1" bestFit="1" customWidth="1"/>
    <col min="5127" max="5127" width="12.85546875" style="1" customWidth="1"/>
    <col min="5128" max="5129" width="11.7109375" style="1" customWidth="1"/>
    <col min="5130" max="5130" width="13.5703125" style="1" customWidth="1"/>
    <col min="5131" max="5132" width="12.28515625" style="1" customWidth="1"/>
    <col min="5133" max="5133" width="13.7109375" style="1" bestFit="1" customWidth="1"/>
    <col min="5134" max="5134" width="13.42578125" style="1" customWidth="1"/>
    <col min="5135" max="5135" width="6.42578125" style="1" customWidth="1"/>
    <col min="5136" max="5367" width="9.140625" style="1"/>
    <col min="5368" max="5369" width="5.7109375" style="1" customWidth="1"/>
    <col min="5370" max="5370" width="6.140625" style="1" customWidth="1"/>
    <col min="5371" max="5371" width="26.85546875" style="1" customWidth="1"/>
    <col min="5372" max="5372" width="14" style="1" customWidth="1"/>
    <col min="5373" max="5373" width="13.140625" style="1" customWidth="1"/>
    <col min="5374" max="5374" width="9.5703125" style="1" customWidth="1"/>
    <col min="5375" max="5375" width="13.7109375" style="1" bestFit="1" customWidth="1"/>
    <col min="5376" max="5376" width="12.28515625" style="1" bestFit="1" customWidth="1"/>
    <col min="5377" max="5377" width="11.28515625" style="1" bestFit="1" customWidth="1"/>
    <col min="5378" max="5378" width="13.7109375" style="1" bestFit="1" customWidth="1"/>
    <col min="5379" max="5379" width="8.5703125" style="1" customWidth="1"/>
    <col min="5380" max="5380" width="13.7109375" style="1" bestFit="1" customWidth="1"/>
    <col min="5381" max="5381" width="12.28515625" style="1" bestFit="1" customWidth="1"/>
    <col min="5382" max="5382" width="11.28515625" style="1" bestFit="1" customWidth="1"/>
    <col min="5383" max="5383" width="12.85546875" style="1" customWidth="1"/>
    <col min="5384" max="5385" width="11.7109375" style="1" customWidth="1"/>
    <col min="5386" max="5386" width="13.5703125" style="1" customWidth="1"/>
    <col min="5387" max="5388" width="12.28515625" style="1" customWidth="1"/>
    <col min="5389" max="5389" width="13.7109375" style="1" bestFit="1" customWidth="1"/>
    <col min="5390" max="5390" width="13.42578125" style="1" customWidth="1"/>
    <col min="5391" max="5391" width="6.42578125" style="1" customWidth="1"/>
    <col min="5392" max="5623" width="9.140625" style="1"/>
    <col min="5624" max="5625" width="5.7109375" style="1" customWidth="1"/>
    <col min="5626" max="5626" width="6.140625" style="1" customWidth="1"/>
    <col min="5627" max="5627" width="26.85546875" style="1" customWidth="1"/>
    <col min="5628" max="5628" width="14" style="1" customWidth="1"/>
    <col min="5629" max="5629" width="13.140625" style="1" customWidth="1"/>
    <col min="5630" max="5630" width="9.5703125" style="1" customWidth="1"/>
    <col min="5631" max="5631" width="13.7109375" style="1" bestFit="1" customWidth="1"/>
    <col min="5632" max="5632" width="12.28515625" style="1" bestFit="1" customWidth="1"/>
    <col min="5633" max="5633" width="11.28515625" style="1" bestFit="1" customWidth="1"/>
    <col min="5634" max="5634" width="13.7109375" style="1" bestFit="1" customWidth="1"/>
    <col min="5635" max="5635" width="8.5703125" style="1" customWidth="1"/>
    <col min="5636" max="5636" width="13.7109375" style="1" bestFit="1" customWidth="1"/>
    <col min="5637" max="5637" width="12.28515625" style="1" bestFit="1" customWidth="1"/>
    <col min="5638" max="5638" width="11.28515625" style="1" bestFit="1" customWidth="1"/>
    <col min="5639" max="5639" width="12.85546875" style="1" customWidth="1"/>
    <col min="5640" max="5641" width="11.7109375" style="1" customWidth="1"/>
    <col min="5642" max="5642" width="13.5703125" style="1" customWidth="1"/>
    <col min="5643" max="5644" width="12.28515625" style="1" customWidth="1"/>
    <col min="5645" max="5645" width="13.7109375" style="1" bestFit="1" customWidth="1"/>
    <col min="5646" max="5646" width="13.42578125" style="1" customWidth="1"/>
    <col min="5647" max="5647" width="6.42578125" style="1" customWidth="1"/>
    <col min="5648" max="5879" width="9.140625" style="1"/>
    <col min="5880" max="5881" width="5.7109375" style="1" customWidth="1"/>
    <col min="5882" max="5882" width="6.140625" style="1" customWidth="1"/>
    <col min="5883" max="5883" width="26.85546875" style="1" customWidth="1"/>
    <col min="5884" max="5884" width="14" style="1" customWidth="1"/>
    <col min="5885" max="5885" width="13.140625" style="1" customWidth="1"/>
    <col min="5886" max="5886" width="9.5703125" style="1" customWidth="1"/>
    <col min="5887" max="5887" width="13.7109375" style="1" bestFit="1" customWidth="1"/>
    <col min="5888" max="5888" width="12.28515625" style="1" bestFit="1" customWidth="1"/>
    <col min="5889" max="5889" width="11.28515625" style="1" bestFit="1" customWidth="1"/>
    <col min="5890" max="5890" width="13.7109375" style="1" bestFit="1" customWidth="1"/>
    <col min="5891" max="5891" width="8.5703125" style="1" customWidth="1"/>
    <col min="5892" max="5892" width="13.7109375" style="1" bestFit="1" customWidth="1"/>
    <col min="5893" max="5893" width="12.28515625" style="1" bestFit="1" customWidth="1"/>
    <col min="5894" max="5894" width="11.28515625" style="1" bestFit="1" customWidth="1"/>
    <col min="5895" max="5895" width="12.85546875" style="1" customWidth="1"/>
    <col min="5896" max="5897" width="11.7109375" style="1" customWidth="1"/>
    <col min="5898" max="5898" width="13.5703125" style="1" customWidth="1"/>
    <col min="5899" max="5900" width="12.28515625" style="1" customWidth="1"/>
    <col min="5901" max="5901" width="13.7109375" style="1" bestFit="1" customWidth="1"/>
    <col min="5902" max="5902" width="13.42578125" style="1" customWidth="1"/>
    <col min="5903" max="5903" width="6.42578125" style="1" customWidth="1"/>
    <col min="5904" max="6135" width="9.140625" style="1"/>
    <col min="6136" max="6137" width="5.7109375" style="1" customWidth="1"/>
    <col min="6138" max="6138" width="6.140625" style="1" customWidth="1"/>
    <col min="6139" max="6139" width="26.85546875" style="1" customWidth="1"/>
    <col min="6140" max="6140" width="14" style="1" customWidth="1"/>
    <col min="6141" max="6141" width="13.140625" style="1" customWidth="1"/>
    <col min="6142" max="6142" width="9.5703125" style="1" customWidth="1"/>
    <col min="6143" max="6143" width="13.7109375" style="1" bestFit="1" customWidth="1"/>
    <col min="6144" max="6144" width="12.28515625" style="1" bestFit="1" customWidth="1"/>
    <col min="6145" max="6145" width="11.28515625" style="1" bestFit="1" customWidth="1"/>
    <col min="6146" max="6146" width="13.7109375" style="1" bestFit="1" customWidth="1"/>
    <col min="6147" max="6147" width="8.5703125" style="1" customWidth="1"/>
    <col min="6148" max="6148" width="13.7109375" style="1" bestFit="1" customWidth="1"/>
    <col min="6149" max="6149" width="12.28515625" style="1" bestFit="1" customWidth="1"/>
    <col min="6150" max="6150" width="11.28515625" style="1" bestFit="1" customWidth="1"/>
    <col min="6151" max="6151" width="12.85546875" style="1" customWidth="1"/>
    <col min="6152" max="6153" width="11.7109375" style="1" customWidth="1"/>
    <col min="6154" max="6154" width="13.5703125" style="1" customWidth="1"/>
    <col min="6155" max="6156" width="12.28515625" style="1" customWidth="1"/>
    <col min="6157" max="6157" width="13.7109375" style="1" bestFit="1" customWidth="1"/>
    <col min="6158" max="6158" width="13.42578125" style="1" customWidth="1"/>
    <col min="6159" max="6159" width="6.42578125" style="1" customWidth="1"/>
    <col min="6160" max="6391" width="9.140625" style="1"/>
    <col min="6392" max="6393" width="5.7109375" style="1" customWidth="1"/>
    <col min="6394" max="6394" width="6.140625" style="1" customWidth="1"/>
    <col min="6395" max="6395" width="26.85546875" style="1" customWidth="1"/>
    <col min="6396" max="6396" width="14" style="1" customWidth="1"/>
    <col min="6397" max="6397" width="13.140625" style="1" customWidth="1"/>
    <col min="6398" max="6398" width="9.5703125" style="1" customWidth="1"/>
    <col min="6399" max="6399" width="13.7109375" style="1" bestFit="1" customWidth="1"/>
    <col min="6400" max="6400" width="12.28515625" style="1" bestFit="1" customWidth="1"/>
    <col min="6401" max="6401" width="11.28515625" style="1" bestFit="1" customWidth="1"/>
    <col min="6402" max="6402" width="13.7109375" style="1" bestFit="1" customWidth="1"/>
    <col min="6403" max="6403" width="8.5703125" style="1" customWidth="1"/>
    <col min="6404" max="6404" width="13.7109375" style="1" bestFit="1" customWidth="1"/>
    <col min="6405" max="6405" width="12.28515625" style="1" bestFit="1" customWidth="1"/>
    <col min="6406" max="6406" width="11.28515625" style="1" bestFit="1" customWidth="1"/>
    <col min="6407" max="6407" width="12.85546875" style="1" customWidth="1"/>
    <col min="6408" max="6409" width="11.7109375" style="1" customWidth="1"/>
    <col min="6410" max="6410" width="13.5703125" style="1" customWidth="1"/>
    <col min="6411" max="6412" width="12.28515625" style="1" customWidth="1"/>
    <col min="6413" max="6413" width="13.7109375" style="1" bestFit="1" customWidth="1"/>
    <col min="6414" max="6414" width="13.42578125" style="1" customWidth="1"/>
    <col min="6415" max="6415" width="6.42578125" style="1" customWidth="1"/>
    <col min="6416" max="6647" width="9.140625" style="1"/>
    <col min="6648" max="6649" width="5.7109375" style="1" customWidth="1"/>
    <col min="6650" max="6650" width="6.140625" style="1" customWidth="1"/>
    <col min="6651" max="6651" width="26.85546875" style="1" customWidth="1"/>
    <col min="6652" max="6652" width="14" style="1" customWidth="1"/>
    <col min="6653" max="6653" width="13.140625" style="1" customWidth="1"/>
    <col min="6654" max="6654" width="9.5703125" style="1" customWidth="1"/>
    <col min="6655" max="6655" width="13.7109375" style="1" bestFit="1" customWidth="1"/>
    <col min="6656" max="6656" width="12.28515625" style="1" bestFit="1" customWidth="1"/>
    <col min="6657" max="6657" width="11.28515625" style="1" bestFit="1" customWidth="1"/>
    <col min="6658" max="6658" width="13.7109375" style="1" bestFit="1" customWidth="1"/>
    <col min="6659" max="6659" width="8.5703125" style="1" customWidth="1"/>
    <col min="6660" max="6660" width="13.7109375" style="1" bestFit="1" customWidth="1"/>
    <col min="6661" max="6661" width="12.28515625" style="1" bestFit="1" customWidth="1"/>
    <col min="6662" max="6662" width="11.28515625" style="1" bestFit="1" customWidth="1"/>
    <col min="6663" max="6663" width="12.85546875" style="1" customWidth="1"/>
    <col min="6664" max="6665" width="11.7109375" style="1" customWidth="1"/>
    <col min="6666" max="6666" width="13.5703125" style="1" customWidth="1"/>
    <col min="6667" max="6668" width="12.28515625" style="1" customWidth="1"/>
    <col min="6669" max="6669" width="13.7109375" style="1" bestFit="1" customWidth="1"/>
    <col min="6670" max="6670" width="13.42578125" style="1" customWidth="1"/>
    <col min="6671" max="6671" width="6.42578125" style="1" customWidth="1"/>
    <col min="6672" max="6903" width="9.140625" style="1"/>
    <col min="6904" max="6905" width="5.7109375" style="1" customWidth="1"/>
    <col min="6906" max="6906" width="6.140625" style="1" customWidth="1"/>
    <col min="6907" max="6907" width="26.85546875" style="1" customWidth="1"/>
    <col min="6908" max="6908" width="14" style="1" customWidth="1"/>
    <col min="6909" max="6909" width="13.140625" style="1" customWidth="1"/>
    <col min="6910" max="6910" width="9.5703125" style="1" customWidth="1"/>
    <col min="6911" max="6911" width="13.7109375" style="1" bestFit="1" customWidth="1"/>
    <col min="6912" max="6912" width="12.28515625" style="1" bestFit="1" customWidth="1"/>
    <col min="6913" max="6913" width="11.28515625" style="1" bestFit="1" customWidth="1"/>
    <col min="6914" max="6914" width="13.7109375" style="1" bestFit="1" customWidth="1"/>
    <col min="6915" max="6915" width="8.5703125" style="1" customWidth="1"/>
    <col min="6916" max="6916" width="13.7109375" style="1" bestFit="1" customWidth="1"/>
    <col min="6917" max="6917" width="12.28515625" style="1" bestFit="1" customWidth="1"/>
    <col min="6918" max="6918" width="11.28515625" style="1" bestFit="1" customWidth="1"/>
    <col min="6919" max="6919" width="12.85546875" style="1" customWidth="1"/>
    <col min="6920" max="6921" width="11.7109375" style="1" customWidth="1"/>
    <col min="6922" max="6922" width="13.5703125" style="1" customWidth="1"/>
    <col min="6923" max="6924" width="12.28515625" style="1" customWidth="1"/>
    <col min="6925" max="6925" width="13.7109375" style="1" bestFit="1" customWidth="1"/>
    <col min="6926" max="6926" width="13.42578125" style="1" customWidth="1"/>
    <col min="6927" max="6927" width="6.42578125" style="1" customWidth="1"/>
    <col min="6928" max="7159" width="9.140625" style="1"/>
    <col min="7160" max="7161" width="5.7109375" style="1" customWidth="1"/>
    <col min="7162" max="7162" width="6.140625" style="1" customWidth="1"/>
    <col min="7163" max="7163" width="26.85546875" style="1" customWidth="1"/>
    <col min="7164" max="7164" width="14" style="1" customWidth="1"/>
    <col min="7165" max="7165" width="13.140625" style="1" customWidth="1"/>
    <col min="7166" max="7166" width="9.5703125" style="1" customWidth="1"/>
    <col min="7167" max="7167" width="13.7109375" style="1" bestFit="1" customWidth="1"/>
    <col min="7168" max="7168" width="12.28515625" style="1" bestFit="1" customWidth="1"/>
    <col min="7169" max="7169" width="11.28515625" style="1" bestFit="1" customWidth="1"/>
    <col min="7170" max="7170" width="13.7109375" style="1" bestFit="1" customWidth="1"/>
    <col min="7171" max="7171" width="8.5703125" style="1" customWidth="1"/>
    <col min="7172" max="7172" width="13.7109375" style="1" bestFit="1" customWidth="1"/>
    <col min="7173" max="7173" width="12.28515625" style="1" bestFit="1" customWidth="1"/>
    <col min="7174" max="7174" width="11.28515625" style="1" bestFit="1" customWidth="1"/>
    <col min="7175" max="7175" width="12.85546875" style="1" customWidth="1"/>
    <col min="7176" max="7177" width="11.7109375" style="1" customWidth="1"/>
    <col min="7178" max="7178" width="13.5703125" style="1" customWidth="1"/>
    <col min="7179" max="7180" width="12.28515625" style="1" customWidth="1"/>
    <col min="7181" max="7181" width="13.7109375" style="1" bestFit="1" customWidth="1"/>
    <col min="7182" max="7182" width="13.42578125" style="1" customWidth="1"/>
    <col min="7183" max="7183" width="6.42578125" style="1" customWidth="1"/>
    <col min="7184" max="7415" width="9.140625" style="1"/>
    <col min="7416" max="7417" width="5.7109375" style="1" customWidth="1"/>
    <col min="7418" max="7418" width="6.140625" style="1" customWidth="1"/>
    <col min="7419" max="7419" width="26.85546875" style="1" customWidth="1"/>
    <col min="7420" max="7420" width="14" style="1" customWidth="1"/>
    <col min="7421" max="7421" width="13.140625" style="1" customWidth="1"/>
    <col min="7422" max="7422" width="9.5703125" style="1" customWidth="1"/>
    <col min="7423" max="7423" width="13.7109375" style="1" bestFit="1" customWidth="1"/>
    <col min="7424" max="7424" width="12.28515625" style="1" bestFit="1" customWidth="1"/>
    <col min="7425" max="7425" width="11.28515625" style="1" bestFit="1" customWidth="1"/>
    <col min="7426" max="7426" width="13.7109375" style="1" bestFit="1" customWidth="1"/>
    <col min="7427" max="7427" width="8.5703125" style="1" customWidth="1"/>
    <col min="7428" max="7428" width="13.7109375" style="1" bestFit="1" customWidth="1"/>
    <col min="7429" max="7429" width="12.28515625" style="1" bestFit="1" customWidth="1"/>
    <col min="7430" max="7430" width="11.28515625" style="1" bestFit="1" customWidth="1"/>
    <col min="7431" max="7431" width="12.85546875" style="1" customWidth="1"/>
    <col min="7432" max="7433" width="11.7109375" style="1" customWidth="1"/>
    <col min="7434" max="7434" width="13.5703125" style="1" customWidth="1"/>
    <col min="7435" max="7436" width="12.28515625" style="1" customWidth="1"/>
    <col min="7437" max="7437" width="13.7109375" style="1" bestFit="1" customWidth="1"/>
    <col min="7438" max="7438" width="13.42578125" style="1" customWidth="1"/>
    <col min="7439" max="7439" width="6.42578125" style="1" customWidth="1"/>
    <col min="7440" max="7671" width="9.140625" style="1"/>
    <col min="7672" max="7673" width="5.7109375" style="1" customWidth="1"/>
    <col min="7674" max="7674" width="6.140625" style="1" customWidth="1"/>
    <col min="7675" max="7675" width="26.85546875" style="1" customWidth="1"/>
    <col min="7676" max="7676" width="14" style="1" customWidth="1"/>
    <col min="7677" max="7677" width="13.140625" style="1" customWidth="1"/>
    <col min="7678" max="7678" width="9.5703125" style="1" customWidth="1"/>
    <col min="7679" max="7679" width="13.7109375" style="1" bestFit="1" customWidth="1"/>
    <col min="7680" max="7680" width="12.28515625" style="1" bestFit="1" customWidth="1"/>
    <col min="7681" max="7681" width="11.28515625" style="1" bestFit="1" customWidth="1"/>
    <col min="7682" max="7682" width="13.7109375" style="1" bestFit="1" customWidth="1"/>
    <col min="7683" max="7683" width="8.5703125" style="1" customWidth="1"/>
    <col min="7684" max="7684" width="13.7109375" style="1" bestFit="1" customWidth="1"/>
    <col min="7685" max="7685" width="12.28515625" style="1" bestFit="1" customWidth="1"/>
    <col min="7686" max="7686" width="11.28515625" style="1" bestFit="1" customWidth="1"/>
    <col min="7687" max="7687" width="12.85546875" style="1" customWidth="1"/>
    <col min="7688" max="7689" width="11.7109375" style="1" customWidth="1"/>
    <col min="7690" max="7690" width="13.5703125" style="1" customWidth="1"/>
    <col min="7691" max="7692" width="12.28515625" style="1" customWidth="1"/>
    <col min="7693" max="7693" width="13.7109375" style="1" bestFit="1" customWidth="1"/>
    <col min="7694" max="7694" width="13.42578125" style="1" customWidth="1"/>
    <col min="7695" max="7695" width="6.42578125" style="1" customWidth="1"/>
    <col min="7696" max="7927" width="9.140625" style="1"/>
    <col min="7928" max="7929" width="5.7109375" style="1" customWidth="1"/>
    <col min="7930" max="7930" width="6.140625" style="1" customWidth="1"/>
    <col min="7931" max="7931" width="26.85546875" style="1" customWidth="1"/>
    <col min="7932" max="7932" width="14" style="1" customWidth="1"/>
    <col min="7933" max="7933" width="13.140625" style="1" customWidth="1"/>
    <col min="7934" max="7934" width="9.5703125" style="1" customWidth="1"/>
    <col min="7935" max="7935" width="13.7109375" style="1" bestFit="1" customWidth="1"/>
    <col min="7936" max="7936" width="12.28515625" style="1" bestFit="1" customWidth="1"/>
    <col min="7937" max="7937" width="11.28515625" style="1" bestFit="1" customWidth="1"/>
    <col min="7938" max="7938" width="13.7109375" style="1" bestFit="1" customWidth="1"/>
    <col min="7939" max="7939" width="8.5703125" style="1" customWidth="1"/>
    <col min="7940" max="7940" width="13.7109375" style="1" bestFit="1" customWidth="1"/>
    <col min="7941" max="7941" width="12.28515625" style="1" bestFit="1" customWidth="1"/>
    <col min="7942" max="7942" width="11.28515625" style="1" bestFit="1" customWidth="1"/>
    <col min="7943" max="7943" width="12.85546875" style="1" customWidth="1"/>
    <col min="7944" max="7945" width="11.7109375" style="1" customWidth="1"/>
    <col min="7946" max="7946" width="13.5703125" style="1" customWidth="1"/>
    <col min="7947" max="7948" width="12.28515625" style="1" customWidth="1"/>
    <col min="7949" max="7949" width="13.7109375" style="1" bestFit="1" customWidth="1"/>
    <col min="7950" max="7950" width="13.42578125" style="1" customWidth="1"/>
    <col min="7951" max="7951" width="6.42578125" style="1" customWidth="1"/>
    <col min="7952" max="8183" width="9.140625" style="1"/>
    <col min="8184" max="8185" width="5.7109375" style="1" customWidth="1"/>
    <col min="8186" max="8186" width="6.140625" style="1" customWidth="1"/>
    <col min="8187" max="8187" width="26.85546875" style="1" customWidth="1"/>
    <col min="8188" max="8188" width="14" style="1" customWidth="1"/>
    <col min="8189" max="8189" width="13.140625" style="1" customWidth="1"/>
    <col min="8190" max="8190" width="9.5703125" style="1" customWidth="1"/>
    <col min="8191" max="8191" width="13.7109375" style="1" bestFit="1" customWidth="1"/>
    <col min="8192" max="8192" width="12.28515625" style="1" bestFit="1" customWidth="1"/>
    <col min="8193" max="8193" width="11.28515625" style="1" bestFit="1" customWidth="1"/>
    <col min="8194" max="8194" width="13.7109375" style="1" bestFit="1" customWidth="1"/>
    <col min="8195" max="8195" width="8.5703125" style="1" customWidth="1"/>
    <col min="8196" max="8196" width="13.7109375" style="1" bestFit="1" customWidth="1"/>
    <col min="8197" max="8197" width="12.28515625" style="1" bestFit="1" customWidth="1"/>
    <col min="8198" max="8198" width="11.28515625" style="1" bestFit="1" customWidth="1"/>
    <col min="8199" max="8199" width="12.85546875" style="1" customWidth="1"/>
    <col min="8200" max="8201" width="11.7109375" style="1" customWidth="1"/>
    <col min="8202" max="8202" width="13.5703125" style="1" customWidth="1"/>
    <col min="8203" max="8204" width="12.28515625" style="1" customWidth="1"/>
    <col min="8205" max="8205" width="13.7109375" style="1" bestFit="1" customWidth="1"/>
    <col min="8206" max="8206" width="13.42578125" style="1" customWidth="1"/>
    <col min="8207" max="8207" width="6.42578125" style="1" customWidth="1"/>
    <col min="8208" max="8439" width="9.140625" style="1"/>
    <col min="8440" max="8441" width="5.7109375" style="1" customWidth="1"/>
    <col min="8442" max="8442" width="6.140625" style="1" customWidth="1"/>
    <col min="8443" max="8443" width="26.85546875" style="1" customWidth="1"/>
    <col min="8444" max="8444" width="14" style="1" customWidth="1"/>
    <col min="8445" max="8445" width="13.140625" style="1" customWidth="1"/>
    <col min="8446" max="8446" width="9.5703125" style="1" customWidth="1"/>
    <col min="8447" max="8447" width="13.7109375" style="1" bestFit="1" customWidth="1"/>
    <col min="8448" max="8448" width="12.28515625" style="1" bestFit="1" customWidth="1"/>
    <col min="8449" max="8449" width="11.28515625" style="1" bestFit="1" customWidth="1"/>
    <col min="8450" max="8450" width="13.7109375" style="1" bestFit="1" customWidth="1"/>
    <col min="8451" max="8451" width="8.5703125" style="1" customWidth="1"/>
    <col min="8452" max="8452" width="13.7109375" style="1" bestFit="1" customWidth="1"/>
    <col min="8453" max="8453" width="12.28515625" style="1" bestFit="1" customWidth="1"/>
    <col min="8454" max="8454" width="11.28515625" style="1" bestFit="1" customWidth="1"/>
    <col min="8455" max="8455" width="12.85546875" style="1" customWidth="1"/>
    <col min="8456" max="8457" width="11.7109375" style="1" customWidth="1"/>
    <col min="8458" max="8458" width="13.5703125" style="1" customWidth="1"/>
    <col min="8459" max="8460" width="12.28515625" style="1" customWidth="1"/>
    <col min="8461" max="8461" width="13.7109375" style="1" bestFit="1" customWidth="1"/>
    <col min="8462" max="8462" width="13.42578125" style="1" customWidth="1"/>
    <col min="8463" max="8463" width="6.42578125" style="1" customWidth="1"/>
    <col min="8464" max="8695" width="9.140625" style="1"/>
    <col min="8696" max="8697" width="5.7109375" style="1" customWidth="1"/>
    <col min="8698" max="8698" width="6.140625" style="1" customWidth="1"/>
    <col min="8699" max="8699" width="26.85546875" style="1" customWidth="1"/>
    <col min="8700" max="8700" width="14" style="1" customWidth="1"/>
    <col min="8701" max="8701" width="13.140625" style="1" customWidth="1"/>
    <col min="8702" max="8702" width="9.5703125" style="1" customWidth="1"/>
    <col min="8703" max="8703" width="13.7109375" style="1" bestFit="1" customWidth="1"/>
    <col min="8704" max="8704" width="12.28515625" style="1" bestFit="1" customWidth="1"/>
    <col min="8705" max="8705" width="11.28515625" style="1" bestFit="1" customWidth="1"/>
    <col min="8706" max="8706" width="13.7109375" style="1" bestFit="1" customWidth="1"/>
    <col min="8707" max="8707" width="8.5703125" style="1" customWidth="1"/>
    <col min="8708" max="8708" width="13.7109375" style="1" bestFit="1" customWidth="1"/>
    <col min="8709" max="8709" width="12.28515625" style="1" bestFit="1" customWidth="1"/>
    <col min="8710" max="8710" width="11.28515625" style="1" bestFit="1" customWidth="1"/>
    <col min="8711" max="8711" width="12.85546875" style="1" customWidth="1"/>
    <col min="8712" max="8713" width="11.7109375" style="1" customWidth="1"/>
    <col min="8714" max="8714" width="13.5703125" style="1" customWidth="1"/>
    <col min="8715" max="8716" width="12.28515625" style="1" customWidth="1"/>
    <col min="8717" max="8717" width="13.7109375" style="1" bestFit="1" customWidth="1"/>
    <col min="8718" max="8718" width="13.42578125" style="1" customWidth="1"/>
    <col min="8719" max="8719" width="6.42578125" style="1" customWidth="1"/>
    <col min="8720" max="8951" width="9.140625" style="1"/>
    <col min="8952" max="8953" width="5.7109375" style="1" customWidth="1"/>
    <col min="8954" max="8954" width="6.140625" style="1" customWidth="1"/>
    <col min="8955" max="8955" width="26.85546875" style="1" customWidth="1"/>
    <col min="8956" max="8956" width="14" style="1" customWidth="1"/>
    <col min="8957" max="8957" width="13.140625" style="1" customWidth="1"/>
    <col min="8958" max="8958" width="9.5703125" style="1" customWidth="1"/>
    <col min="8959" max="8959" width="13.7109375" style="1" bestFit="1" customWidth="1"/>
    <col min="8960" max="8960" width="12.28515625" style="1" bestFit="1" customWidth="1"/>
    <col min="8961" max="8961" width="11.28515625" style="1" bestFit="1" customWidth="1"/>
    <col min="8962" max="8962" width="13.7109375" style="1" bestFit="1" customWidth="1"/>
    <col min="8963" max="8963" width="8.5703125" style="1" customWidth="1"/>
    <col min="8964" max="8964" width="13.7109375" style="1" bestFit="1" customWidth="1"/>
    <col min="8965" max="8965" width="12.28515625" style="1" bestFit="1" customWidth="1"/>
    <col min="8966" max="8966" width="11.28515625" style="1" bestFit="1" customWidth="1"/>
    <col min="8967" max="8967" width="12.85546875" style="1" customWidth="1"/>
    <col min="8968" max="8969" width="11.7109375" style="1" customWidth="1"/>
    <col min="8970" max="8970" width="13.5703125" style="1" customWidth="1"/>
    <col min="8971" max="8972" width="12.28515625" style="1" customWidth="1"/>
    <col min="8973" max="8973" width="13.7109375" style="1" bestFit="1" customWidth="1"/>
    <col min="8974" max="8974" width="13.42578125" style="1" customWidth="1"/>
    <col min="8975" max="8975" width="6.42578125" style="1" customWidth="1"/>
    <col min="8976" max="9207" width="9.140625" style="1"/>
    <col min="9208" max="9209" width="5.7109375" style="1" customWidth="1"/>
    <col min="9210" max="9210" width="6.140625" style="1" customWidth="1"/>
    <col min="9211" max="9211" width="26.85546875" style="1" customWidth="1"/>
    <col min="9212" max="9212" width="14" style="1" customWidth="1"/>
    <col min="9213" max="9213" width="13.140625" style="1" customWidth="1"/>
    <col min="9214" max="9214" width="9.5703125" style="1" customWidth="1"/>
    <col min="9215" max="9215" width="13.7109375" style="1" bestFit="1" customWidth="1"/>
    <col min="9216" max="9216" width="12.28515625" style="1" bestFit="1" customWidth="1"/>
    <col min="9217" max="9217" width="11.28515625" style="1" bestFit="1" customWidth="1"/>
    <col min="9218" max="9218" width="13.7109375" style="1" bestFit="1" customWidth="1"/>
    <col min="9219" max="9219" width="8.5703125" style="1" customWidth="1"/>
    <col min="9220" max="9220" width="13.7109375" style="1" bestFit="1" customWidth="1"/>
    <col min="9221" max="9221" width="12.28515625" style="1" bestFit="1" customWidth="1"/>
    <col min="9222" max="9222" width="11.28515625" style="1" bestFit="1" customWidth="1"/>
    <col min="9223" max="9223" width="12.85546875" style="1" customWidth="1"/>
    <col min="9224" max="9225" width="11.7109375" style="1" customWidth="1"/>
    <col min="9226" max="9226" width="13.5703125" style="1" customWidth="1"/>
    <col min="9227" max="9228" width="12.28515625" style="1" customWidth="1"/>
    <col min="9229" max="9229" width="13.7109375" style="1" bestFit="1" customWidth="1"/>
    <col min="9230" max="9230" width="13.42578125" style="1" customWidth="1"/>
    <col min="9231" max="9231" width="6.42578125" style="1" customWidth="1"/>
    <col min="9232" max="9463" width="9.140625" style="1"/>
    <col min="9464" max="9465" width="5.7109375" style="1" customWidth="1"/>
    <col min="9466" max="9466" width="6.140625" style="1" customWidth="1"/>
    <col min="9467" max="9467" width="26.85546875" style="1" customWidth="1"/>
    <col min="9468" max="9468" width="14" style="1" customWidth="1"/>
    <col min="9469" max="9469" width="13.140625" style="1" customWidth="1"/>
    <col min="9470" max="9470" width="9.5703125" style="1" customWidth="1"/>
    <col min="9471" max="9471" width="13.7109375" style="1" bestFit="1" customWidth="1"/>
    <col min="9472" max="9472" width="12.28515625" style="1" bestFit="1" customWidth="1"/>
    <col min="9473" max="9473" width="11.28515625" style="1" bestFit="1" customWidth="1"/>
    <col min="9474" max="9474" width="13.7109375" style="1" bestFit="1" customWidth="1"/>
    <col min="9475" max="9475" width="8.5703125" style="1" customWidth="1"/>
    <col min="9476" max="9476" width="13.7109375" style="1" bestFit="1" customWidth="1"/>
    <col min="9477" max="9477" width="12.28515625" style="1" bestFit="1" customWidth="1"/>
    <col min="9478" max="9478" width="11.28515625" style="1" bestFit="1" customWidth="1"/>
    <col min="9479" max="9479" width="12.85546875" style="1" customWidth="1"/>
    <col min="9480" max="9481" width="11.7109375" style="1" customWidth="1"/>
    <col min="9482" max="9482" width="13.5703125" style="1" customWidth="1"/>
    <col min="9483" max="9484" width="12.28515625" style="1" customWidth="1"/>
    <col min="9485" max="9485" width="13.7109375" style="1" bestFit="1" customWidth="1"/>
    <col min="9486" max="9486" width="13.42578125" style="1" customWidth="1"/>
    <col min="9487" max="9487" width="6.42578125" style="1" customWidth="1"/>
    <col min="9488" max="9719" width="9.140625" style="1"/>
    <col min="9720" max="9721" width="5.7109375" style="1" customWidth="1"/>
    <col min="9722" max="9722" width="6.140625" style="1" customWidth="1"/>
    <col min="9723" max="9723" width="26.85546875" style="1" customWidth="1"/>
    <col min="9724" max="9724" width="14" style="1" customWidth="1"/>
    <col min="9725" max="9725" width="13.140625" style="1" customWidth="1"/>
    <col min="9726" max="9726" width="9.5703125" style="1" customWidth="1"/>
    <col min="9727" max="9727" width="13.7109375" style="1" bestFit="1" customWidth="1"/>
    <col min="9728" max="9728" width="12.28515625" style="1" bestFit="1" customWidth="1"/>
    <col min="9729" max="9729" width="11.28515625" style="1" bestFit="1" customWidth="1"/>
    <col min="9730" max="9730" width="13.7109375" style="1" bestFit="1" customWidth="1"/>
    <col min="9731" max="9731" width="8.5703125" style="1" customWidth="1"/>
    <col min="9732" max="9732" width="13.7109375" style="1" bestFit="1" customWidth="1"/>
    <col min="9733" max="9733" width="12.28515625" style="1" bestFit="1" customWidth="1"/>
    <col min="9734" max="9734" width="11.28515625" style="1" bestFit="1" customWidth="1"/>
    <col min="9735" max="9735" width="12.85546875" style="1" customWidth="1"/>
    <col min="9736" max="9737" width="11.7109375" style="1" customWidth="1"/>
    <col min="9738" max="9738" width="13.5703125" style="1" customWidth="1"/>
    <col min="9739" max="9740" width="12.28515625" style="1" customWidth="1"/>
    <col min="9741" max="9741" width="13.7109375" style="1" bestFit="1" customWidth="1"/>
    <col min="9742" max="9742" width="13.42578125" style="1" customWidth="1"/>
    <col min="9743" max="9743" width="6.42578125" style="1" customWidth="1"/>
    <col min="9744" max="9975" width="9.140625" style="1"/>
    <col min="9976" max="9977" width="5.7109375" style="1" customWidth="1"/>
    <col min="9978" max="9978" width="6.140625" style="1" customWidth="1"/>
    <col min="9979" max="9979" width="26.85546875" style="1" customWidth="1"/>
    <col min="9980" max="9980" width="14" style="1" customWidth="1"/>
    <col min="9981" max="9981" width="13.140625" style="1" customWidth="1"/>
    <col min="9982" max="9982" width="9.5703125" style="1" customWidth="1"/>
    <col min="9983" max="9983" width="13.7109375" style="1" bestFit="1" customWidth="1"/>
    <col min="9984" max="9984" width="12.28515625" style="1" bestFit="1" customWidth="1"/>
    <col min="9985" max="9985" width="11.28515625" style="1" bestFit="1" customWidth="1"/>
    <col min="9986" max="9986" width="13.7109375" style="1" bestFit="1" customWidth="1"/>
    <col min="9987" max="9987" width="8.5703125" style="1" customWidth="1"/>
    <col min="9988" max="9988" width="13.7109375" style="1" bestFit="1" customWidth="1"/>
    <col min="9989" max="9989" width="12.28515625" style="1" bestFit="1" customWidth="1"/>
    <col min="9990" max="9990" width="11.28515625" style="1" bestFit="1" customWidth="1"/>
    <col min="9991" max="9991" width="12.85546875" style="1" customWidth="1"/>
    <col min="9992" max="9993" width="11.7109375" style="1" customWidth="1"/>
    <col min="9994" max="9994" width="13.5703125" style="1" customWidth="1"/>
    <col min="9995" max="9996" width="12.28515625" style="1" customWidth="1"/>
    <col min="9997" max="9997" width="13.7109375" style="1" bestFit="1" customWidth="1"/>
    <col min="9998" max="9998" width="13.42578125" style="1" customWidth="1"/>
    <col min="9999" max="9999" width="6.42578125" style="1" customWidth="1"/>
    <col min="10000" max="10231" width="9.140625" style="1"/>
    <col min="10232" max="10233" width="5.7109375" style="1" customWidth="1"/>
    <col min="10234" max="10234" width="6.140625" style="1" customWidth="1"/>
    <col min="10235" max="10235" width="26.85546875" style="1" customWidth="1"/>
    <col min="10236" max="10236" width="14" style="1" customWidth="1"/>
    <col min="10237" max="10237" width="13.140625" style="1" customWidth="1"/>
    <col min="10238" max="10238" width="9.5703125" style="1" customWidth="1"/>
    <col min="10239" max="10239" width="13.7109375" style="1" bestFit="1" customWidth="1"/>
    <col min="10240" max="10240" width="12.28515625" style="1" bestFit="1" customWidth="1"/>
    <col min="10241" max="10241" width="11.28515625" style="1" bestFit="1" customWidth="1"/>
    <col min="10242" max="10242" width="13.7109375" style="1" bestFit="1" customWidth="1"/>
    <col min="10243" max="10243" width="8.5703125" style="1" customWidth="1"/>
    <col min="10244" max="10244" width="13.7109375" style="1" bestFit="1" customWidth="1"/>
    <col min="10245" max="10245" width="12.28515625" style="1" bestFit="1" customWidth="1"/>
    <col min="10246" max="10246" width="11.28515625" style="1" bestFit="1" customWidth="1"/>
    <col min="10247" max="10247" width="12.85546875" style="1" customWidth="1"/>
    <col min="10248" max="10249" width="11.7109375" style="1" customWidth="1"/>
    <col min="10250" max="10250" width="13.5703125" style="1" customWidth="1"/>
    <col min="10251" max="10252" width="12.28515625" style="1" customWidth="1"/>
    <col min="10253" max="10253" width="13.7109375" style="1" bestFit="1" customWidth="1"/>
    <col min="10254" max="10254" width="13.42578125" style="1" customWidth="1"/>
    <col min="10255" max="10255" width="6.42578125" style="1" customWidth="1"/>
    <col min="10256" max="10487" width="9.140625" style="1"/>
    <col min="10488" max="10489" width="5.7109375" style="1" customWidth="1"/>
    <col min="10490" max="10490" width="6.140625" style="1" customWidth="1"/>
    <col min="10491" max="10491" width="26.85546875" style="1" customWidth="1"/>
    <col min="10492" max="10492" width="14" style="1" customWidth="1"/>
    <col min="10493" max="10493" width="13.140625" style="1" customWidth="1"/>
    <col min="10494" max="10494" width="9.5703125" style="1" customWidth="1"/>
    <col min="10495" max="10495" width="13.7109375" style="1" bestFit="1" customWidth="1"/>
    <col min="10496" max="10496" width="12.28515625" style="1" bestFit="1" customWidth="1"/>
    <col min="10497" max="10497" width="11.28515625" style="1" bestFit="1" customWidth="1"/>
    <col min="10498" max="10498" width="13.7109375" style="1" bestFit="1" customWidth="1"/>
    <col min="10499" max="10499" width="8.5703125" style="1" customWidth="1"/>
    <col min="10500" max="10500" width="13.7109375" style="1" bestFit="1" customWidth="1"/>
    <col min="10501" max="10501" width="12.28515625" style="1" bestFit="1" customWidth="1"/>
    <col min="10502" max="10502" width="11.28515625" style="1" bestFit="1" customWidth="1"/>
    <col min="10503" max="10503" width="12.85546875" style="1" customWidth="1"/>
    <col min="10504" max="10505" width="11.7109375" style="1" customWidth="1"/>
    <col min="10506" max="10506" width="13.5703125" style="1" customWidth="1"/>
    <col min="10507" max="10508" width="12.28515625" style="1" customWidth="1"/>
    <col min="10509" max="10509" width="13.7109375" style="1" bestFit="1" customWidth="1"/>
    <col min="10510" max="10510" width="13.42578125" style="1" customWidth="1"/>
    <col min="10511" max="10511" width="6.42578125" style="1" customWidth="1"/>
    <col min="10512" max="10743" width="9.140625" style="1"/>
    <col min="10744" max="10745" width="5.7109375" style="1" customWidth="1"/>
    <col min="10746" max="10746" width="6.140625" style="1" customWidth="1"/>
    <col min="10747" max="10747" width="26.85546875" style="1" customWidth="1"/>
    <col min="10748" max="10748" width="14" style="1" customWidth="1"/>
    <col min="10749" max="10749" width="13.140625" style="1" customWidth="1"/>
    <col min="10750" max="10750" width="9.5703125" style="1" customWidth="1"/>
    <col min="10751" max="10751" width="13.7109375" style="1" bestFit="1" customWidth="1"/>
    <col min="10752" max="10752" width="12.28515625" style="1" bestFit="1" customWidth="1"/>
    <col min="10753" max="10753" width="11.28515625" style="1" bestFit="1" customWidth="1"/>
    <col min="10754" max="10754" width="13.7109375" style="1" bestFit="1" customWidth="1"/>
    <col min="10755" max="10755" width="8.5703125" style="1" customWidth="1"/>
    <col min="10756" max="10756" width="13.7109375" style="1" bestFit="1" customWidth="1"/>
    <col min="10757" max="10757" width="12.28515625" style="1" bestFit="1" customWidth="1"/>
    <col min="10758" max="10758" width="11.28515625" style="1" bestFit="1" customWidth="1"/>
    <col min="10759" max="10759" width="12.85546875" style="1" customWidth="1"/>
    <col min="10760" max="10761" width="11.7109375" style="1" customWidth="1"/>
    <col min="10762" max="10762" width="13.5703125" style="1" customWidth="1"/>
    <col min="10763" max="10764" width="12.28515625" style="1" customWidth="1"/>
    <col min="10765" max="10765" width="13.7109375" style="1" bestFit="1" customWidth="1"/>
    <col min="10766" max="10766" width="13.42578125" style="1" customWidth="1"/>
    <col min="10767" max="10767" width="6.42578125" style="1" customWidth="1"/>
    <col min="10768" max="10999" width="9.140625" style="1"/>
    <col min="11000" max="11001" width="5.7109375" style="1" customWidth="1"/>
    <col min="11002" max="11002" width="6.140625" style="1" customWidth="1"/>
    <col min="11003" max="11003" width="26.85546875" style="1" customWidth="1"/>
    <col min="11004" max="11004" width="14" style="1" customWidth="1"/>
    <col min="11005" max="11005" width="13.140625" style="1" customWidth="1"/>
    <col min="11006" max="11006" width="9.5703125" style="1" customWidth="1"/>
    <col min="11007" max="11007" width="13.7109375" style="1" bestFit="1" customWidth="1"/>
    <col min="11008" max="11008" width="12.28515625" style="1" bestFit="1" customWidth="1"/>
    <col min="11009" max="11009" width="11.28515625" style="1" bestFit="1" customWidth="1"/>
    <col min="11010" max="11010" width="13.7109375" style="1" bestFit="1" customWidth="1"/>
    <col min="11011" max="11011" width="8.5703125" style="1" customWidth="1"/>
    <col min="11012" max="11012" width="13.7109375" style="1" bestFit="1" customWidth="1"/>
    <col min="11013" max="11013" width="12.28515625" style="1" bestFit="1" customWidth="1"/>
    <col min="11014" max="11014" width="11.28515625" style="1" bestFit="1" customWidth="1"/>
    <col min="11015" max="11015" width="12.85546875" style="1" customWidth="1"/>
    <col min="11016" max="11017" width="11.7109375" style="1" customWidth="1"/>
    <col min="11018" max="11018" width="13.5703125" style="1" customWidth="1"/>
    <col min="11019" max="11020" width="12.28515625" style="1" customWidth="1"/>
    <col min="11021" max="11021" width="13.7109375" style="1" bestFit="1" customWidth="1"/>
    <col min="11022" max="11022" width="13.42578125" style="1" customWidth="1"/>
    <col min="11023" max="11023" width="6.42578125" style="1" customWidth="1"/>
    <col min="11024" max="11255" width="9.140625" style="1"/>
    <col min="11256" max="11257" width="5.7109375" style="1" customWidth="1"/>
    <col min="11258" max="11258" width="6.140625" style="1" customWidth="1"/>
    <col min="11259" max="11259" width="26.85546875" style="1" customWidth="1"/>
    <col min="11260" max="11260" width="14" style="1" customWidth="1"/>
    <col min="11261" max="11261" width="13.140625" style="1" customWidth="1"/>
    <col min="11262" max="11262" width="9.5703125" style="1" customWidth="1"/>
    <col min="11263" max="11263" width="13.7109375" style="1" bestFit="1" customWidth="1"/>
    <col min="11264" max="11264" width="12.28515625" style="1" bestFit="1" customWidth="1"/>
    <col min="11265" max="11265" width="11.28515625" style="1" bestFit="1" customWidth="1"/>
    <col min="11266" max="11266" width="13.7109375" style="1" bestFit="1" customWidth="1"/>
    <col min="11267" max="11267" width="8.5703125" style="1" customWidth="1"/>
    <col min="11268" max="11268" width="13.7109375" style="1" bestFit="1" customWidth="1"/>
    <col min="11269" max="11269" width="12.28515625" style="1" bestFit="1" customWidth="1"/>
    <col min="11270" max="11270" width="11.28515625" style="1" bestFit="1" customWidth="1"/>
    <col min="11271" max="11271" width="12.85546875" style="1" customWidth="1"/>
    <col min="11272" max="11273" width="11.7109375" style="1" customWidth="1"/>
    <col min="11274" max="11274" width="13.5703125" style="1" customWidth="1"/>
    <col min="11275" max="11276" width="12.28515625" style="1" customWidth="1"/>
    <col min="11277" max="11277" width="13.7109375" style="1" bestFit="1" customWidth="1"/>
    <col min="11278" max="11278" width="13.42578125" style="1" customWidth="1"/>
    <col min="11279" max="11279" width="6.42578125" style="1" customWidth="1"/>
    <col min="11280" max="11511" width="9.140625" style="1"/>
    <col min="11512" max="11513" width="5.7109375" style="1" customWidth="1"/>
    <col min="11514" max="11514" width="6.140625" style="1" customWidth="1"/>
    <col min="11515" max="11515" width="26.85546875" style="1" customWidth="1"/>
    <col min="11516" max="11516" width="14" style="1" customWidth="1"/>
    <col min="11517" max="11517" width="13.140625" style="1" customWidth="1"/>
    <col min="11518" max="11518" width="9.5703125" style="1" customWidth="1"/>
    <col min="11519" max="11519" width="13.7109375" style="1" bestFit="1" customWidth="1"/>
    <col min="11520" max="11520" width="12.28515625" style="1" bestFit="1" customWidth="1"/>
    <col min="11521" max="11521" width="11.28515625" style="1" bestFit="1" customWidth="1"/>
    <col min="11522" max="11522" width="13.7109375" style="1" bestFit="1" customWidth="1"/>
    <col min="11523" max="11523" width="8.5703125" style="1" customWidth="1"/>
    <col min="11524" max="11524" width="13.7109375" style="1" bestFit="1" customWidth="1"/>
    <col min="11525" max="11525" width="12.28515625" style="1" bestFit="1" customWidth="1"/>
    <col min="11526" max="11526" width="11.28515625" style="1" bestFit="1" customWidth="1"/>
    <col min="11527" max="11527" width="12.85546875" style="1" customWidth="1"/>
    <col min="11528" max="11529" width="11.7109375" style="1" customWidth="1"/>
    <col min="11530" max="11530" width="13.5703125" style="1" customWidth="1"/>
    <col min="11531" max="11532" width="12.28515625" style="1" customWidth="1"/>
    <col min="11533" max="11533" width="13.7109375" style="1" bestFit="1" customWidth="1"/>
    <col min="11534" max="11534" width="13.42578125" style="1" customWidth="1"/>
    <col min="11535" max="11535" width="6.42578125" style="1" customWidth="1"/>
    <col min="11536" max="11767" width="9.140625" style="1"/>
    <col min="11768" max="11769" width="5.7109375" style="1" customWidth="1"/>
    <col min="11770" max="11770" width="6.140625" style="1" customWidth="1"/>
    <col min="11771" max="11771" width="26.85546875" style="1" customWidth="1"/>
    <col min="11772" max="11772" width="14" style="1" customWidth="1"/>
    <col min="11773" max="11773" width="13.140625" style="1" customWidth="1"/>
    <col min="11774" max="11774" width="9.5703125" style="1" customWidth="1"/>
    <col min="11775" max="11775" width="13.7109375" style="1" bestFit="1" customWidth="1"/>
    <col min="11776" max="11776" width="12.28515625" style="1" bestFit="1" customWidth="1"/>
    <col min="11777" max="11777" width="11.28515625" style="1" bestFit="1" customWidth="1"/>
    <col min="11778" max="11778" width="13.7109375" style="1" bestFit="1" customWidth="1"/>
    <col min="11779" max="11779" width="8.5703125" style="1" customWidth="1"/>
    <col min="11780" max="11780" width="13.7109375" style="1" bestFit="1" customWidth="1"/>
    <col min="11781" max="11781" width="12.28515625" style="1" bestFit="1" customWidth="1"/>
    <col min="11782" max="11782" width="11.28515625" style="1" bestFit="1" customWidth="1"/>
    <col min="11783" max="11783" width="12.85546875" style="1" customWidth="1"/>
    <col min="11784" max="11785" width="11.7109375" style="1" customWidth="1"/>
    <col min="11786" max="11786" width="13.5703125" style="1" customWidth="1"/>
    <col min="11787" max="11788" width="12.28515625" style="1" customWidth="1"/>
    <col min="11789" max="11789" width="13.7109375" style="1" bestFit="1" customWidth="1"/>
    <col min="11790" max="11790" width="13.42578125" style="1" customWidth="1"/>
    <col min="11791" max="11791" width="6.42578125" style="1" customWidth="1"/>
    <col min="11792" max="12023" width="9.140625" style="1"/>
    <col min="12024" max="12025" width="5.7109375" style="1" customWidth="1"/>
    <col min="12026" max="12026" width="6.140625" style="1" customWidth="1"/>
    <col min="12027" max="12027" width="26.85546875" style="1" customWidth="1"/>
    <col min="12028" max="12028" width="14" style="1" customWidth="1"/>
    <col min="12029" max="12029" width="13.140625" style="1" customWidth="1"/>
    <col min="12030" max="12030" width="9.5703125" style="1" customWidth="1"/>
    <col min="12031" max="12031" width="13.7109375" style="1" bestFit="1" customWidth="1"/>
    <col min="12032" max="12032" width="12.28515625" style="1" bestFit="1" customWidth="1"/>
    <col min="12033" max="12033" width="11.28515625" style="1" bestFit="1" customWidth="1"/>
    <col min="12034" max="12034" width="13.7109375" style="1" bestFit="1" customWidth="1"/>
    <col min="12035" max="12035" width="8.5703125" style="1" customWidth="1"/>
    <col min="12036" max="12036" width="13.7109375" style="1" bestFit="1" customWidth="1"/>
    <col min="12037" max="12037" width="12.28515625" style="1" bestFit="1" customWidth="1"/>
    <col min="12038" max="12038" width="11.28515625" style="1" bestFit="1" customWidth="1"/>
    <col min="12039" max="12039" width="12.85546875" style="1" customWidth="1"/>
    <col min="12040" max="12041" width="11.7109375" style="1" customWidth="1"/>
    <col min="12042" max="12042" width="13.5703125" style="1" customWidth="1"/>
    <col min="12043" max="12044" width="12.28515625" style="1" customWidth="1"/>
    <col min="12045" max="12045" width="13.7109375" style="1" bestFit="1" customWidth="1"/>
    <col min="12046" max="12046" width="13.42578125" style="1" customWidth="1"/>
    <col min="12047" max="12047" width="6.42578125" style="1" customWidth="1"/>
    <col min="12048" max="12279" width="9.140625" style="1"/>
    <col min="12280" max="12281" width="5.7109375" style="1" customWidth="1"/>
    <col min="12282" max="12282" width="6.140625" style="1" customWidth="1"/>
    <col min="12283" max="12283" width="26.85546875" style="1" customWidth="1"/>
    <col min="12284" max="12284" width="14" style="1" customWidth="1"/>
    <col min="12285" max="12285" width="13.140625" style="1" customWidth="1"/>
    <col min="12286" max="12286" width="9.5703125" style="1" customWidth="1"/>
    <col min="12287" max="12287" width="13.7109375" style="1" bestFit="1" customWidth="1"/>
    <col min="12288" max="12288" width="12.28515625" style="1" bestFit="1" customWidth="1"/>
    <col min="12289" max="12289" width="11.28515625" style="1" bestFit="1" customWidth="1"/>
    <col min="12290" max="12290" width="13.7109375" style="1" bestFit="1" customWidth="1"/>
    <col min="12291" max="12291" width="8.5703125" style="1" customWidth="1"/>
    <col min="12292" max="12292" width="13.7109375" style="1" bestFit="1" customWidth="1"/>
    <col min="12293" max="12293" width="12.28515625" style="1" bestFit="1" customWidth="1"/>
    <col min="12294" max="12294" width="11.28515625" style="1" bestFit="1" customWidth="1"/>
    <col min="12295" max="12295" width="12.85546875" style="1" customWidth="1"/>
    <col min="12296" max="12297" width="11.7109375" style="1" customWidth="1"/>
    <col min="12298" max="12298" width="13.5703125" style="1" customWidth="1"/>
    <col min="12299" max="12300" width="12.28515625" style="1" customWidth="1"/>
    <col min="12301" max="12301" width="13.7109375" style="1" bestFit="1" customWidth="1"/>
    <col min="12302" max="12302" width="13.42578125" style="1" customWidth="1"/>
    <col min="12303" max="12303" width="6.42578125" style="1" customWidth="1"/>
    <col min="12304" max="12535" width="9.140625" style="1"/>
    <col min="12536" max="12537" width="5.7109375" style="1" customWidth="1"/>
    <col min="12538" max="12538" width="6.140625" style="1" customWidth="1"/>
    <col min="12539" max="12539" width="26.85546875" style="1" customWidth="1"/>
    <col min="12540" max="12540" width="14" style="1" customWidth="1"/>
    <col min="12541" max="12541" width="13.140625" style="1" customWidth="1"/>
    <col min="12542" max="12542" width="9.5703125" style="1" customWidth="1"/>
    <col min="12543" max="12543" width="13.7109375" style="1" bestFit="1" customWidth="1"/>
    <col min="12544" max="12544" width="12.28515625" style="1" bestFit="1" customWidth="1"/>
    <col min="12545" max="12545" width="11.28515625" style="1" bestFit="1" customWidth="1"/>
    <col min="12546" max="12546" width="13.7109375" style="1" bestFit="1" customWidth="1"/>
    <col min="12547" max="12547" width="8.5703125" style="1" customWidth="1"/>
    <col min="12548" max="12548" width="13.7109375" style="1" bestFit="1" customWidth="1"/>
    <col min="12549" max="12549" width="12.28515625" style="1" bestFit="1" customWidth="1"/>
    <col min="12550" max="12550" width="11.28515625" style="1" bestFit="1" customWidth="1"/>
    <col min="12551" max="12551" width="12.85546875" style="1" customWidth="1"/>
    <col min="12552" max="12553" width="11.7109375" style="1" customWidth="1"/>
    <col min="12554" max="12554" width="13.5703125" style="1" customWidth="1"/>
    <col min="12555" max="12556" width="12.28515625" style="1" customWidth="1"/>
    <col min="12557" max="12557" width="13.7109375" style="1" bestFit="1" customWidth="1"/>
    <col min="12558" max="12558" width="13.42578125" style="1" customWidth="1"/>
    <col min="12559" max="12559" width="6.42578125" style="1" customWidth="1"/>
    <col min="12560" max="12791" width="9.140625" style="1"/>
    <col min="12792" max="12793" width="5.7109375" style="1" customWidth="1"/>
    <col min="12794" max="12794" width="6.140625" style="1" customWidth="1"/>
    <col min="12795" max="12795" width="26.85546875" style="1" customWidth="1"/>
    <col min="12796" max="12796" width="14" style="1" customWidth="1"/>
    <col min="12797" max="12797" width="13.140625" style="1" customWidth="1"/>
    <col min="12798" max="12798" width="9.5703125" style="1" customWidth="1"/>
    <col min="12799" max="12799" width="13.7109375" style="1" bestFit="1" customWidth="1"/>
    <col min="12800" max="12800" width="12.28515625" style="1" bestFit="1" customWidth="1"/>
    <col min="12801" max="12801" width="11.28515625" style="1" bestFit="1" customWidth="1"/>
    <col min="12802" max="12802" width="13.7109375" style="1" bestFit="1" customWidth="1"/>
    <col min="12803" max="12803" width="8.5703125" style="1" customWidth="1"/>
    <col min="12804" max="12804" width="13.7109375" style="1" bestFit="1" customWidth="1"/>
    <col min="12805" max="12805" width="12.28515625" style="1" bestFit="1" customWidth="1"/>
    <col min="12806" max="12806" width="11.28515625" style="1" bestFit="1" customWidth="1"/>
    <col min="12807" max="12807" width="12.85546875" style="1" customWidth="1"/>
    <col min="12808" max="12809" width="11.7109375" style="1" customWidth="1"/>
    <col min="12810" max="12810" width="13.5703125" style="1" customWidth="1"/>
    <col min="12811" max="12812" width="12.28515625" style="1" customWidth="1"/>
    <col min="12813" max="12813" width="13.7109375" style="1" bestFit="1" customWidth="1"/>
    <col min="12814" max="12814" width="13.42578125" style="1" customWidth="1"/>
    <col min="12815" max="12815" width="6.42578125" style="1" customWidth="1"/>
    <col min="12816" max="13047" width="9.140625" style="1"/>
    <col min="13048" max="13049" width="5.7109375" style="1" customWidth="1"/>
    <col min="13050" max="13050" width="6.140625" style="1" customWidth="1"/>
    <col min="13051" max="13051" width="26.85546875" style="1" customWidth="1"/>
    <col min="13052" max="13052" width="14" style="1" customWidth="1"/>
    <col min="13053" max="13053" width="13.140625" style="1" customWidth="1"/>
    <col min="13054" max="13054" width="9.5703125" style="1" customWidth="1"/>
    <col min="13055" max="13055" width="13.7109375" style="1" bestFit="1" customWidth="1"/>
    <col min="13056" max="13056" width="12.28515625" style="1" bestFit="1" customWidth="1"/>
    <col min="13057" max="13057" width="11.28515625" style="1" bestFit="1" customWidth="1"/>
    <col min="13058" max="13058" width="13.7109375" style="1" bestFit="1" customWidth="1"/>
    <col min="13059" max="13059" width="8.5703125" style="1" customWidth="1"/>
    <col min="13060" max="13060" width="13.7109375" style="1" bestFit="1" customWidth="1"/>
    <col min="13061" max="13061" width="12.28515625" style="1" bestFit="1" customWidth="1"/>
    <col min="13062" max="13062" width="11.28515625" style="1" bestFit="1" customWidth="1"/>
    <col min="13063" max="13063" width="12.85546875" style="1" customWidth="1"/>
    <col min="13064" max="13065" width="11.7109375" style="1" customWidth="1"/>
    <col min="13066" max="13066" width="13.5703125" style="1" customWidth="1"/>
    <col min="13067" max="13068" width="12.28515625" style="1" customWidth="1"/>
    <col min="13069" max="13069" width="13.7109375" style="1" bestFit="1" customWidth="1"/>
    <col min="13070" max="13070" width="13.42578125" style="1" customWidth="1"/>
    <col min="13071" max="13071" width="6.42578125" style="1" customWidth="1"/>
    <col min="13072" max="13303" width="9.140625" style="1"/>
    <col min="13304" max="13305" width="5.7109375" style="1" customWidth="1"/>
    <col min="13306" max="13306" width="6.140625" style="1" customWidth="1"/>
    <col min="13307" max="13307" width="26.85546875" style="1" customWidth="1"/>
    <col min="13308" max="13308" width="14" style="1" customWidth="1"/>
    <col min="13309" max="13309" width="13.140625" style="1" customWidth="1"/>
    <col min="13310" max="13310" width="9.5703125" style="1" customWidth="1"/>
    <col min="13311" max="13311" width="13.7109375" style="1" bestFit="1" customWidth="1"/>
    <col min="13312" max="13312" width="12.28515625" style="1" bestFit="1" customWidth="1"/>
    <col min="13313" max="13313" width="11.28515625" style="1" bestFit="1" customWidth="1"/>
    <col min="13314" max="13314" width="13.7109375" style="1" bestFit="1" customWidth="1"/>
    <col min="13315" max="13315" width="8.5703125" style="1" customWidth="1"/>
    <col min="13316" max="13316" width="13.7109375" style="1" bestFit="1" customWidth="1"/>
    <col min="13317" max="13317" width="12.28515625" style="1" bestFit="1" customWidth="1"/>
    <col min="13318" max="13318" width="11.28515625" style="1" bestFit="1" customWidth="1"/>
    <col min="13319" max="13319" width="12.85546875" style="1" customWidth="1"/>
    <col min="13320" max="13321" width="11.7109375" style="1" customWidth="1"/>
    <col min="13322" max="13322" width="13.5703125" style="1" customWidth="1"/>
    <col min="13323" max="13324" width="12.28515625" style="1" customWidth="1"/>
    <col min="13325" max="13325" width="13.7109375" style="1" bestFit="1" customWidth="1"/>
    <col min="13326" max="13326" width="13.42578125" style="1" customWidth="1"/>
    <col min="13327" max="13327" width="6.42578125" style="1" customWidth="1"/>
    <col min="13328" max="13559" width="9.140625" style="1"/>
    <col min="13560" max="13561" width="5.7109375" style="1" customWidth="1"/>
    <col min="13562" max="13562" width="6.140625" style="1" customWidth="1"/>
    <col min="13563" max="13563" width="26.85546875" style="1" customWidth="1"/>
    <col min="13564" max="13564" width="14" style="1" customWidth="1"/>
    <col min="13565" max="13565" width="13.140625" style="1" customWidth="1"/>
    <col min="13566" max="13566" width="9.5703125" style="1" customWidth="1"/>
    <col min="13567" max="13567" width="13.7109375" style="1" bestFit="1" customWidth="1"/>
    <col min="13568" max="13568" width="12.28515625" style="1" bestFit="1" customWidth="1"/>
    <col min="13569" max="13569" width="11.28515625" style="1" bestFit="1" customWidth="1"/>
    <col min="13570" max="13570" width="13.7109375" style="1" bestFit="1" customWidth="1"/>
    <col min="13571" max="13571" width="8.5703125" style="1" customWidth="1"/>
    <col min="13572" max="13572" width="13.7109375" style="1" bestFit="1" customWidth="1"/>
    <col min="13573" max="13573" width="12.28515625" style="1" bestFit="1" customWidth="1"/>
    <col min="13574" max="13574" width="11.28515625" style="1" bestFit="1" customWidth="1"/>
    <col min="13575" max="13575" width="12.85546875" style="1" customWidth="1"/>
    <col min="13576" max="13577" width="11.7109375" style="1" customWidth="1"/>
    <col min="13578" max="13578" width="13.5703125" style="1" customWidth="1"/>
    <col min="13579" max="13580" width="12.28515625" style="1" customWidth="1"/>
    <col min="13581" max="13581" width="13.7109375" style="1" bestFit="1" customWidth="1"/>
    <col min="13582" max="13582" width="13.42578125" style="1" customWidth="1"/>
    <col min="13583" max="13583" width="6.42578125" style="1" customWidth="1"/>
    <col min="13584" max="13815" width="9.140625" style="1"/>
    <col min="13816" max="13817" width="5.7109375" style="1" customWidth="1"/>
    <col min="13818" max="13818" width="6.140625" style="1" customWidth="1"/>
    <col min="13819" max="13819" width="26.85546875" style="1" customWidth="1"/>
    <col min="13820" max="13820" width="14" style="1" customWidth="1"/>
    <col min="13821" max="13821" width="13.140625" style="1" customWidth="1"/>
    <col min="13822" max="13822" width="9.5703125" style="1" customWidth="1"/>
    <col min="13823" max="13823" width="13.7109375" style="1" bestFit="1" customWidth="1"/>
    <col min="13824" max="13824" width="12.28515625" style="1" bestFit="1" customWidth="1"/>
    <col min="13825" max="13825" width="11.28515625" style="1" bestFit="1" customWidth="1"/>
    <col min="13826" max="13826" width="13.7109375" style="1" bestFit="1" customWidth="1"/>
    <col min="13827" max="13827" width="8.5703125" style="1" customWidth="1"/>
    <col min="13828" max="13828" width="13.7109375" style="1" bestFit="1" customWidth="1"/>
    <col min="13829" max="13829" width="12.28515625" style="1" bestFit="1" customWidth="1"/>
    <col min="13830" max="13830" width="11.28515625" style="1" bestFit="1" customWidth="1"/>
    <col min="13831" max="13831" width="12.85546875" style="1" customWidth="1"/>
    <col min="13832" max="13833" width="11.7109375" style="1" customWidth="1"/>
    <col min="13834" max="13834" width="13.5703125" style="1" customWidth="1"/>
    <col min="13835" max="13836" width="12.28515625" style="1" customWidth="1"/>
    <col min="13837" max="13837" width="13.7109375" style="1" bestFit="1" customWidth="1"/>
    <col min="13838" max="13838" width="13.42578125" style="1" customWidth="1"/>
    <col min="13839" max="13839" width="6.42578125" style="1" customWidth="1"/>
    <col min="13840" max="14071" width="9.140625" style="1"/>
    <col min="14072" max="14073" width="5.7109375" style="1" customWidth="1"/>
    <col min="14074" max="14074" width="6.140625" style="1" customWidth="1"/>
    <col min="14075" max="14075" width="26.85546875" style="1" customWidth="1"/>
    <col min="14076" max="14076" width="14" style="1" customWidth="1"/>
    <col min="14077" max="14077" width="13.140625" style="1" customWidth="1"/>
    <col min="14078" max="14078" width="9.5703125" style="1" customWidth="1"/>
    <col min="14079" max="14079" width="13.7109375" style="1" bestFit="1" customWidth="1"/>
    <col min="14080" max="14080" width="12.28515625" style="1" bestFit="1" customWidth="1"/>
    <col min="14081" max="14081" width="11.28515625" style="1" bestFit="1" customWidth="1"/>
    <col min="14082" max="14082" width="13.7109375" style="1" bestFit="1" customWidth="1"/>
    <col min="14083" max="14083" width="8.5703125" style="1" customWidth="1"/>
    <col min="14084" max="14084" width="13.7109375" style="1" bestFit="1" customWidth="1"/>
    <col min="14085" max="14085" width="12.28515625" style="1" bestFit="1" customWidth="1"/>
    <col min="14086" max="14086" width="11.28515625" style="1" bestFit="1" customWidth="1"/>
    <col min="14087" max="14087" width="12.85546875" style="1" customWidth="1"/>
    <col min="14088" max="14089" width="11.7109375" style="1" customWidth="1"/>
    <col min="14090" max="14090" width="13.5703125" style="1" customWidth="1"/>
    <col min="14091" max="14092" width="12.28515625" style="1" customWidth="1"/>
    <col min="14093" max="14093" width="13.7109375" style="1" bestFit="1" customWidth="1"/>
    <col min="14094" max="14094" width="13.42578125" style="1" customWidth="1"/>
    <col min="14095" max="14095" width="6.42578125" style="1" customWidth="1"/>
    <col min="14096" max="14327" width="9.140625" style="1"/>
    <col min="14328" max="14329" width="5.7109375" style="1" customWidth="1"/>
    <col min="14330" max="14330" width="6.140625" style="1" customWidth="1"/>
    <col min="14331" max="14331" width="26.85546875" style="1" customWidth="1"/>
    <col min="14332" max="14332" width="14" style="1" customWidth="1"/>
    <col min="14333" max="14333" width="13.140625" style="1" customWidth="1"/>
    <col min="14334" max="14334" width="9.5703125" style="1" customWidth="1"/>
    <col min="14335" max="14335" width="13.7109375" style="1" bestFit="1" customWidth="1"/>
    <col min="14336" max="14336" width="12.28515625" style="1" bestFit="1" customWidth="1"/>
    <col min="14337" max="14337" width="11.28515625" style="1" bestFit="1" customWidth="1"/>
    <col min="14338" max="14338" width="13.7109375" style="1" bestFit="1" customWidth="1"/>
    <col min="14339" max="14339" width="8.5703125" style="1" customWidth="1"/>
    <col min="14340" max="14340" width="13.7109375" style="1" bestFit="1" customWidth="1"/>
    <col min="14341" max="14341" width="12.28515625" style="1" bestFit="1" customWidth="1"/>
    <col min="14342" max="14342" width="11.28515625" style="1" bestFit="1" customWidth="1"/>
    <col min="14343" max="14343" width="12.85546875" style="1" customWidth="1"/>
    <col min="14344" max="14345" width="11.7109375" style="1" customWidth="1"/>
    <col min="14346" max="14346" width="13.5703125" style="1" customWidth="1"/>
    <col min="14347" max="14348" width="12.28515625" style="1" customWidth="1"/>
    <col min="14349" max="14349" width="13.7109375" style="1" bestFit="1" customWidth="1"/>
    <col min="14350" max="14350" width="13.42578125" style="1" customWidth="1"/>
    <col min="14351" max="14351" width="6.42578125" style="1" customWidth="1"/>
    <col min="14352" max="14583" width="9.140625" style="1"/>
    <col min="14584" max="14585" width="5.7109375" style="1" customWidth="1"/>
    <col min="14586" max="14586" width="6.140625" style="1" customWidth="1"/>
    <col min="14587" max="14587" width="26.85546875" style="1" customWidth="1"/>
    <col min="14588" max="14588" width="14" style="1" customWidth="1"/>
    <col min="14589" max="14589" width="13.140625" style="1" customWidth="1"/>
    <col min="14590" max="14590" width="9.5703125" style="1" customWidth="1"/>
    <col min="14591" max="14591" width="13.7109375" style="1" bestFit="1" customWidth="1"/>
    <col min="14592" max="14592" width="12.28515625" style="1" bestFit="1" customWidth="1"/>
    <col min="14593" max="14593" width="11.28515625" style="1" bestFit="1" customWidth="1"/>
    <col min="14594" max="14594" width="13.7109375" style="1" bestFit="1" customWidth="1"/>
    <col min="14595" max="14595" width="8.5703125" style="1" customWidth="1"/>
    <col min="14596" max="14596" width="13.7109375" style="1" bestFit="1" customWidth="1"/>
    <col min="14597" max="14597" width="12.28515625" style="1" bestFit="1" customWidth="1"/>
    <col min="14598" max="14598" width="11.28515625" style="1" bestFit="1" customWidth="1"/>
    <col min="14599" max="14599" width="12.85546875" style="1" customWidth="1"/>
    <col min="14600" max="14601" width="11.7109375" style="1" customWidth="1"/>
    <col min="14602" max="14602" width="13.5703125" style="1" customWidth="1"/>
    <col min="14603" max="14604" width="12.28515625" style="1" customWidth="1"/>
    <col min="14605" max="14605" width="13.7109375" style="1" bestFit="1" customWidth="1"/>
    <col min="14606" max="14606" width="13.42578125" style="1" customWidth="1"/>
    <col min="14607" max="14607" width="6.42578125" style="1" customWidth="1"/>
    <col min="14608" max="14839" width="9.140625" style="1"/>
    <col min="14840" max="14841" width="5.7109375" style="1" customWidth="1"/>
    <col min="14842" max="14842" width="6.140625" style="1" customWidth="1"/>
    <col min="14843" max="14843" width="26.85546875" style="1" customWidth="1"/>
    <col min="14844" max="14844" width="14" style="1" customWidth="1"/>
    <col min="14845" max="14845" width="13.140625" style="1" customWidth="1"/>
    <col min="14846" max="14846" width="9.5703125" style="1" customWidth="1"/>
    <col min="14847" max="14847" width="13.7109375" style="1" bestFit="1" customWidth="1"/>
    <col min="14848" max="14848" width="12.28515625" style="1" bestFit="1" customWidth="1"/>
    <col min="14849" max="14849" width="11.28515625" style="1" bestFit="1" customWidth="1"/>
    <col min="14850" max="14850" width="13.7109375" style="1" bestFit="1" customWidth="1"/>
    <col min="14851" max="14851" width="8.5703125" style="1" customWidth="1"/>
    <col min="14852" max="14852" width="13.7109375" style="1" bestFit="1" customWidth="1"/>
    <col min="14853" max="14853" width="12.28515625" style="1" bestFit="1" customWidth="1"/>
    <col min="14854" max="14854" width="11.28515625" style="1" bestFit="1" customWidth="1"/>
    <col min="14855" max="14855" width="12.85546875" style="1" customWidth="1"/>
    <col min="14856" max="14857" width="11.7109375" style="1" customWidth="1"/>
    <col min="14858" max="14858" width="13.5703125" style="1" customWidth="1"/>
    <col min="14859" max="14860" width="12.28515625" style="1" customWidth="1"/>
    <col min="14861" max="14861" width="13.7109375" style="1" bestFit="1" customWidth="1"/>
    <col min="14862" max="14862" width="13.42578125" style="1" customWidth="1"/>
    <col min="14863" max="14863" width="6.42578125" style="1" customWidth="1"/>
    <col min="14864" max="15095" width="9.140625" style="1"/>
    <col min="15096" max="15097" width="5.7109375" style="1" customWidth="1"/>
    <col min="15098" max="15098" width="6.140625" style="1" customWidth="1"/>
    <col min="15099" max="15099" width="26.85546875" style="1" customWidth="1"/>
    <col min="15100" max="15100" width="14" style="1" customWidth="1"/>
    <col min="15101" max="15101" width="13.140625" style="1" customWidth="1"/>
    <col min="15102" max="15102" width="9.5703125" style="1" customWidth="1"/>
    <col min="15103" max="15103" width="13.7109375" style="1" bestFit="1" customWidth="1"/>
    <col min="15104" max="15104" width="12.28515625" style="1" bestFit="1" customWidth="1"/>
    <col min="15105" max="15105" width="11.28515625" style="1" bestFit="1" customWidth="1"/>
    <col min="15106" max="15106" width="13.7109375" style="1" bestFit="1" customWidth="1"/>
    <col min="15107" max="15107" width="8.5703125" style="1" customWidth="1"/>
    <col min="15108" max="15108" width="13.7109375" style="1" bestFit="1" customWidth="1"/>
    <col min="15109" max="15109" width="12.28515625" style="1" bestFit="1" customWidth="1"/>
    <col min="15110" max="15110" width="11.28515625" style="1" bestFit="1" customWidth="1"/>
    <col min="15111" max="15111" width="12.85546875" style="1" customWidth="1"/>
    <col min="15112" max="15113" width="11.7109375" style="1" customWidth="1"/>
    <col min="15114" max="15114" width="13.5703125" style="1" customWidth="1"/>
    <col min="15115" max="15116" width="12.28515625" style="1" customWidth="1"/>
    <col min="15117" max="15117" width="13.7109375" style="1" bestFit="1" customWidth="1"/>
    <col min="15118" max="15118" width="13.42578125" style="1" customWidth="1"/>
    <col min="15119" max="15119" width="6.42578125" style="1" customWidth="1"/>
    <col min="15120" max="15351" width="9.140625" style="1"/>
    <col min="15352" max="15353" width="5.7109375" style="1" customWidth="1"/>
    <col min="15354" max="15354" width="6.140625" style="1" customWidth="1"/>
    <col min="15355" max="15355" width="26.85546875" style="1" customWidth="1"/>
    <col min="15356" max="15356" width="14" style="1" customWidth="1"/>
    <col min="15357" max="15357" width="13.140625" style="1" customWidth="1"/>
    <col min="15358" max="15358" width="9.5703125" style="1" customWidth="1"/>
    <col min="15359" max="15359" width="13.7109375" style="1" bestFit="1" customWidth="1"/>
    <col min="15360" max="15360" width="12.28515625" style="1" bestFit="1" customWidth="1"/>
    <col min="15361" max="15361" width="11.28515625" style="1" bestFit="1" customWidth="1"/>
    <col min="15362" max="15362" width="13.7109375" style="1" bestFit="1" customWidth="1"/>
    <col min="15363" max="15363" width="8.5703125" style="1" customWidth="1"/>
    <col min="15364" max="15364" width="13.7109375" style="1" bestFit="1" customWidth="1"/>
    <col min="15365" max="15365" width="12.28515625" style="1" bestFit="1" customWidth="1"/>
    <col min="15366" max="15366" width="11.28515625" style="1" bestFit="1" customWidth="1"/>
    <col min="15367" max="15367" width="12.85546875" style="1" customWidth="1"/>
    <col min="15368" max="15369" width="11.7109375" style="1" customWidth="1"/>
    <col min="15370" max="15370" width="13.5703125" style="1" customWidth="1"/>
    <col min="15371" max="15372" width="12.28515625" style="1" customWidth="1"/>
    <col min="15373" max="15373" width="13.7109375" style="1" bestFit="1" customWidth="1"/>
    <col min="15374" max="15374" width="13.42578125" style="1" customWidth="1"/>
    <col min="15375" max="15375" width="6.42578125" style="1" customWidth="1"/>
    <col min="15376" max="15607" width="9.140625" style="1"/>
    <col min="15608" max="15609" width="5.7109375" style="1" customWidth="1"/>
    <col min="15610" max="15610" width="6.140625" style="1" customWidth="1"/>
    <col min="15611" max="15611" width="26.85546875" style="1" customWidth="1"/>
    <col min="15612" max="15612" width="14" style="1" customWidth="1"/>
    <col min="15613" max="15613" width="13.140625" style="1" customWidth="1"/>
    <col min="15614" max="15614" width="9.5703125" style="1" customWidth="1"/>
    <col min="15615" max="15615" width="13.7109375" style="1" bestFit="1" customWidth="1"/>
    <col min="15616" max="15616" width="12.28515625" style="1" bestFit="1" customWidth="1"/>
    <col min="15617" max="15617" width="11.28515625" style="1" bestFit="1" customWidth="1"/>
    <col min="15618" max="15618" width="13.7109375" style="1" bestFit="1" customWidth="1"/>
    <col min="15619" max="15619" width="8.5703125" style="1" customWidth="1"/>
    <col min="15620" max="15620" width="13.7109375" style="1" bestFit="1" customWidth="1"/>
    <col min="15621" max="15621" width="12.28515625" style="1" bestFit="1" customWidth="1"/>
    <col min="15622" max="15622" width="11.28515625" style="1" bestFit="1" customWidth="1"/>
    <col min="15623" max="15623" width="12.85546875" style="1" customWidth="1"/>
    <col min="15624" max="15625" width="11.7109375" style="1" customWidth="1"/>
    <col min="15626" max="15626" width="13.5703125" style="1" customWidth="1"/>
    <col min="15627" max="15628" width="12.28515625" style="1" customWidth="1"/>
    <col min="15629" max="15629" width="13.7109375" style="1" bestFit="1" customWidth="1"/>
    <col min="15630" max="15630" width="13.42578125" style="1" customWidth="1"/>
    <col min="15631" max="15631" width="6.42578125" style="1" customWidth="1"/>
    <col min="15632" max="15863" width="9.140625" style="1"/>
    <col min="15864" max="15865" width="5.7109375" style="1" customWidth="1"/>
    <col min="15866" max="15866" width="6.140625" style="1" customWidth="1"/>
    <col min="15867" max="15867" width="26.85546875" style="1" customWidth="1"/>
    <col min="15868" max="15868" width="14" style="1" customWidth="1"/>
    <col min="15869" max="15869" width="13.140625" style="1" customWidth="1"/>
    <col min="15870" max="15870" width="9.5703125" style="1" customWidth="1"/>
    <col min="15871" max="15871" width="13.7109375" style="1" bestFit="1" customWidth="1"/>
    <col min="15872" max="15872" width="12.28515625" style="1" bestFit="1" customWidth="1"/>
    <col min="15873" max="15873" width="11.28515625" style="1" bestFit="1" customWidth="1"/>
    <col min="15874" max="15874" width="13.7109375" style="1" bestFit="1" customWidth="1"/>
    <col min="15875" max="15875" width="8.5703125" style="1" customWidth="1"/>
    <col min="15876" max="15876" width="13.7109375" style="1" bestFit="1" customWidth="1"/>
    <col min="15877" max="15877" width="12.28515625" style="1" bestFit="1" customWidth="1"/>
    <col min="15878" max="15878" width="11.28515625" style="1" bestFit="1" customWidth="1"/>
    <col min="15879" max="15879" width="12.85546875" style="1" customWidth="1"/>
    <col min="15880" max="15881" width="11.7109375" style="1" customWidth="1"/>
    <col min="15882" max="15882" width="13.5703125" style="1" customWidth="1"/>
    <col min="15883" max="15884" width="12.28515625" style="1" customWidth="1"/>
    <col min="15885" max="15885" width="13.7109375" style="1" bestFit="1" customWidth="1"/>
    <col min="15886" max="15886" width="13.42578125" style="1" customWidth="1"/>
    <col min="15887" max="15887" width="6.42578125" style="1" customWidth="1"/>
    <col min="15888" max="16119" width="9.140625" style="1"/>
    <col min="16120" max="16121" width="5.7109375" style="1" customWidth="1"/>
    <col min="16122" max="16122" width="6.140625" style="1" customWidth="1"/>
    <col min="16123" max="16123" width="26.85546875" style="1" customWidth="1"/>
    <col min="16124" max="16124" width="14" style="1" customWidth="1"/>
    <col min="16125" max="16125" width="13.140625" style="1" customWidth="1"/>
    <col min="16126" max="16126" width="9.5703125" style="1" customWidth="1"/>
    <col min="16127" max="16127" width="13.7109375" style="1" bestFit="1" customWidth="1"/>
    <col min="16128" max="16128" width="12.28515625" style="1" bestFit="1" customWidth="1"/>
    <col min="16129" max="16129" width="11.28515625" style="1" bestFit="1" customWidth="1"/>
    <col min="16130" max="16130" width="13.7109375" style="1" bestFit="1" customWidth="1"/>
    <col min="16131" max="16131" width="8.5703125" style="1" customWidth="1"/>
    <col min="16132" max="16132" width="13.7109375" style="1" bestFit="1" customWidth="1"/>
    <col min="16133" max="16133" width="12.28515625" style="1" bestFit="1" customWidth="1"/>
    <col min="16134" max="16134" width="11.28515625" style="1" bestFit="1" customWidth="1"/>
    <col min="16135" max="16135" width="12.85546875" style="1" customWidth="1"/>
    <col min="16136" max="16137" width="11.7109375" style="1" customWidth="1"/>
    <col min="16138" max="16138" width="13.5703125" style="1" customWidth="1"/>
    <col min="16139" max="16140" width="12.28515625" style="1" customWidth="1"/>
    <col min="16141" max="16141" width="13.7109375" style="1" bestFit="1" customWidth="1"/>
    <col min="16142" max="16142" width="13.42578125" style="1" customWidth="1"/>
    <col min="16143" max="16143" width="6.42578125" style="1" customWidth="1"/>
    <col min="16144" max="16384" width="9.140625" style="1"/>
  </cols>
  <sheetData>
    <row r="1" spans="1:16" ht="18.75" customHeight="1" x14ac:dyDescent="0.25">
      <c r="A1" s="70" t="s">
        <v>125</v>
      </c>
      <c r="B1" s="70"/>
      <c r="C1" s="70"/>
      <c r="D1" s="70"/>
      <c r="E1" s="4"/>
      <c r="F1" s="4"/>
      <c r="G1" s="4"/>
      <c r="H1" s="4"/>
      <c r="I1" s="64" t="s">
        <v>116</v>
      </c>
      <c r="J1" s="64"/>
      <c r="K1" s="64"/>
      <c r="L1" s="64"/>
      <c r="M1" s="64"/>
      <c r="N1" s="64"/>
      <c r="O1" s="64"/>
    </row>
    <row r="2" spans="1:16" ht="18.75" customHeight="1" x14ac:dyDescent="0.25">
      <c r="A2" s="70" t="s">
        <v>126</v>
      </c>
      <c r="B2" s="70"/>
      <c r="C2" s="70"/>
      <c r="D2" s="70"/>
      <c r="E2" s="4"/>
      <c r="F2" s="4"/>
      <c r="G2" s="4"/>
      <c r="H2" s="4"/>
      <c r="I2" s="64" t="s">
        <v>132</v>
      </c>
      <c r="J2" s="64"/>
      <c r="K2" s="64"/>
      <c r="L2" s="64"/>
      <c r="M2" s="64"/>
      <c r="N2" s="64"/>
      <c r="O2" s="64"/>
    </row>
    <row r="3" spans="1:16" s="4" customFormat="1" ht="19.5" customHeight="1" x14ac:dyDescent="0.25">
      <c r="A3" s="70" t="s">
        <v>17</v>
      </c>
      <c r="B3" s="70"/>
      <c r="C3" s="70"/>
      <c r="D3" s="70"/>
    </row>
    <row r="4" spans="1:16" ht="12" customHeight="1" x14ac:dyDescent="0.25">
      <c r="H4" s="1"/>
    </row>
    <row r="5" spans="1:16" s="6" customFormat="1" ht="24" customHeight="1" x14ac:dyDescent="0.25">
      <c r="A5" s="66" t="s">
        <v>114</v>
      </c>
      <c r="B5" s="66"/>
      <c r="C5" s="66"/>
      <c r="D5" s="66"/>
      <c r="E5" s="66"/>
      <c r="F5" s="66"/>
      <c r="G5" s="66"/>
      <c r="H5" s="67"/>
      <c r="I5" s="66"/>
      <c r="J5" s="66"/>
      <c r="K5" s="66"/>
      <c r="L5" s="66"/>
      <c r="M5" s="66"/>
      <c r="N5" s="66"/>
      <c r="O5" s="66"/>
      <c r="P5" s="66"/>
    </row>
    <row r="6" spans="1:16" s="6" customFormat="1" x14ac:dyDescent="0.25">
      <c r="A6" s="7"/>
    </row>
    <row r="7" spans="1:16" s="6" customFormat="1" ht="18" customHeight="1" x14ac:dyDescent="0.25">
      <c r="A7" s="7"/>
      <c r="B7" s="8"/>
      <c r="C7" s="8"/>
      <c r="D7" s="8"/>
      <c r="E7" s="9"/>
      <c r="F7" s="9"/>
      <c r="G7" s="9"/>
      <c r="H7" s="56"/>
      <c r="I7" s="9"/>
      <c r="J7" s="9"/>
      <c r="K7" s="68"/>
      <c r="L7" s="68"/>
      <c r="M7" s="68"/>
      <c r="N7" s="68"/>
      <c r="O7" s="68"/>
      <c r="P7" s="68"/>
    </row>
    <row r="8" spans="1:16" s="6" customFormat="1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65" t="s">
        <v>115</v>
      </c>
      <c r="O8" s="65"/>
      <c r="P8" s="65"/>
    </row>
    <row r="9" spans="1:16" s="6" customFormat="1" ht="15.75" customHeight="1" x14ac:dyDescent="0.25">
      <c r="A9" s="78" t="s">
        <v>16</v>
      </c>
      <c r="B9" s="79" t="s">
        <v>14</v>
      </c>
      <c r="C9" s="79" t="s">
        <v>9</v>
      </c>
      <c r="D9" s="69" t="s">
        <v>6</v>
      </c>
      <c r="E9" s="71" t="s">
        <v>0</v>
      </c>
      <c r="F9" s="72"/>
      <c r="G9" s="73"/>
      <c r="H9" s="59" t="s">
        <v>27</v>
      </c>
      <c r="I9" s="60"/>
      <c r="J9" s="60"/>
      <c r="K9" s="60"/>
      <c r="L9" s="60"/>
      <c r="M9" s="60"/>
      <c r="N9" s="60"/>
      <c r="O9" s="60"/>
      <c r="P9" s="61"/>
    </row>
    <row r="10" spans="1:16" s="6" customFormat="1" ht="15.75" customHeight="1" x14ac:dyDescent="0.25">
      <c r="A10" s="78"/>
      <c r="B10" s="79"/>
      <c r="C10" s="79"/>
      <c r="D10" s="69"/>
      <c r="E10" s="74"/>
      <c r="F10" s="75"/>
      <c r="G10" s="76"/>
      <c r="H10" s="69" t="s">
        <v>23</v>
      </c>
      <c r="I10" s="69"/>
      <c r="J10" s="69"/>
      <c r="K10" s="59" t="s">
        <v>18</v>
      </c>
      <c r="L10" s="60"/>
      <c r="M10" s="61"/>
      <c r="N10" s="59" t="s">
        <v>24</v>
      </c>
      <c r="O10" s="60"/>
      <c r="P10" s="61"/>
    </row>
    <row r="11" spans="1:16" s="6" customFormat="1" ht="23.25" customHeight="1" x14ac:dyDescent="0.25">
      <c r="A11" s="78"/>
      <c r="B11" s="79"/>
      <c r="C11" s="79"/>
      <c r="D11" s="69"/>
      <c r="E11" s="62" t="s">
        <v>25</v>
      </c>
      <c r="F11" s="62" t="s">
        <v>26</v>
      </c>
      <c r="G11" s="57" t="s">
        <v>8</v>
      </c>
      <c r="H11" s="62" t="s">
        <v>25</v>
      </c>
      <c r="I11" s="62" t="s">
        <v>26</v>
      </c>
      <c r="J11" s="57" t="s">
        <v>8</v>
      </c>
      <c r="K11" s="62" t="s">
        <v>7</v>
      </c>
      <c r="L11" s="62" t="s">
        <v>10</v>
      </c>
      <c r="M11" s="57" t="s">
        <v>8</v>
      </c>
      <c r="N11" s="62" t="s">
        <v>7</v>
      </c>
      <c r="O11" s="62" t="s">
        <v>10</v>
      </c>
      <c r="P11" s="57" t="s">
        <v>8</v>
      </c>
    </row>
    <row r="12" spans="1:16" s="6" customFormat="1" x14ac:dyDescent="0.25">
      <c r="A12" s="78"/>
      <c r="B12" s="79"/>
      <c r="C12" s="79"/>
      <c r="D12" s="69"/>
      <c r="E12" s="63"/>
      <c r="F12" s="63"/>
      <c r="G12" s="58"/>
      <c r="H12" s="63"/>
      <c r="I12" s="63"/>
      <c r="J12" s="58"/>
      <c r="K12" s="63"/>
      <c r="L12" s="63"/>
      <c r="M12" s="58"/>
      <c r="N12" s="63"/>
      <c r="O12" s="63"/>
      <c r="P12" s="58"/>
    </row>
    <row r="13" spans="1:16" s="6" customFormat="1" ht="30.75" customHeight="1" x14ac:dyDescent="0.25">
      <c r="A13" s="12" t="s">
        <v>1</v>
      </c>
      <c r="B13" s="13" t="s">
        <v>2</v>
      </c>
      <c r="C13" s="13" t="s">
        <v>3</v>
      </c>
      <c r="D13" s="13" t="s">
        <v>4</v>
      </c>
      <c r="E13" s="13" t="s">
        <v>30</v>
      </c>
      <c r="F13" s="13" t="s">
        <v>31</v>
      </c>
      <c r="G13" s="13" t="s">
        <v>32</v>
      </c>
      <c r="H13" s="13" t="s">
        <v>19</v>
      </c>
      <c r="I13" s="13" t="s">
        <v>20</v>
      </c>
      <c r="J13" s="13" t="s">
        <v>11</v>
      </c>
      <c r="K13" s="13" t="s">
        <v>68</v>
      </c>
      <c r="L13" s="13" t="s">
        <v>12</v>
      </c>
      <c r="M13" s="13" t="s">
        <v>13</v>
      </c>
      <c r="N13" s="13" t="s">
        <v>69</v>
      </c>
      <c r="O13" s="13" t="s">
        <v>70</v>
      </c>
      <c r="P13" s="13" t="s">
        <v>71</v>
      </c>
    </row>
    <row r="14" spans="1:16" s="18" customFormat="1" ht="18.75" customHeight="1" x14ac:dyDescent="0.25">
      <c r="A14" s="14" t="s">
        <v>127</v>
      </c>
      <c r="B14" s="15" t="s">
        <v>21</v>
      </c>
      <c r="C14" s="15" t="s">
        <v>15</v>
      </c>
      <c r="D14" s="16" t="s">
        <v>5</v>
      </c>
      <c r="E14" s="17">
        <f t="shared" ref="E14:K14" si="0">E15+E80+E94</f>
        <v>10777468823</v>
      </c>
      <c r="F14" s="17">
        <f t="shared" si="0"/>
        <v>10777468823</v>
      </c>
      <c r="G14" s="17">
        <f t="shared" si="0"/>
        <v>0</v>
      </c>
      <c r="H14" s="17">
        <f t="shared" si="0"/>
        <v>6225659700</v>
      </c>
      <c r="I14" s="17">
        <f t="shared" si="0"/>
        <v>6225659700</v>
      </c>
      <c r="J14" s="17">
        <f t="shared" si="0"/>
        <v>0</v>
      </c>
      <c r="K14" s="17">
        <f t="shared" si="0"/>
        <v>507391854</v>
      </c>
      <c r="L14" s="20">
        <f t="shared" ref="L14:L45" si="1">K14</f>
        <v>507391854</v>
      </c>
      <c r="M14" s="17">
        <f>M15+M80+M94</f>
        <v>0</v>
      </c>
      <c r="N14" s="20">
        <f>N15+N80+N94</f>
        <v>4044417269</v>
      </c>
      <c r="O14" s="20">
        <f>O15+O80+O94</f>
        <v>4044417269</v>
      </c>
      <c r="P14" s="17">
        <f>P15+P80+P94</f>
        <v>0</v>
      </c>
    </row>
    <row r="15" spans="1:16" s="21" customFormat="1" ht="31.5" customHeight="1" x14ac:dyDescent="0.25">
      <c r="A15" s="19"/>
      <c r="B15" s="15" t="s">
        <v>22</v>
      </c>
      <c r="C15" s="15" t="s">
        <v>22</v>
      </c>
      <c r="D15" s="16" t="s">
        <v>28</v>
      </c>
      <c r="E15" s="20">
        <f t="shared" ref="E15:G15" si="2">E16</f>
        <v>7894919123</v>
      </c>
      <c r="F15" s="20">
        <f t="shared" si="2"/>
        <v>7894919123</v>
      </c>
      <c r="G15" s="20">
        <f t="shared" si="2"/>
        <v>0</v>
      </c>
      <c r="H15" s="20">
        <f>H16</f>
        <v>3343110000</v>
      </c>
      <c r="I15" s="20">
        <f>H15</f>
        <v>3343110000</v>
      </c>
      <c r="J15" s="20">
        <f>I15-H15</f>
        <v>0</v>
      </c>
      <c r="K15" s="20">
        <f>K16</f>
        <v>507391854</v>
      </c>
      <c r="L15" s="20">
        <f t="shared" si="1"/>
        <v>507391854</v>
      </c>
      <c r="M15" s="20"/>
      <c r="N15" s="20">
        <f>N16</f>
        <v>4044417269</v>
      </c>
      <c r="O15" s="20">
        <f>N15</f>
        <v>4044417269</v>
      </c>
      <c r="P15" s="20"/>
    </row>
    <row r="16" spans="1:16" s="21" customFormat="1" x14ac:dyDescent="0.25">
      <c r="A16" s="14" t="s">
        <v>127</v>
      </c>
      <c r="B16" s="22" t="s">
        <v>22</v>
      </c>
      <c r="C16" s="22" t="s">
        <v>22</v>
      </c>
      <c r="D16" s="23" t="s">
        <v>128</v>
      </c>
      <c r="E16" s="24">
        <f t="shared" ref="E16:E87" si="3">H16+K16+N16</f>
        <v>7894919123</v>
      </c>
      <c r="F16" s="24">
        <f t="shared" ref="F16:F87" si="4">I16+L16+O16</f>
        <v>7894919123</v>
      </c>
      <c r="G16" s="24">
        <f t="shared" ref="G16:G87" si="5">F16-E16</f>
        <v>0</v>
      </c>
      <c r="H16" s="24">
        <f>H17+H19+H21+H26+H28+H31+H36+H40+H44+H50+H52+H56+H64+H68+H71+H77+H62+H75+H48</f>
        <v>3343110000</v>
      </c>
      <c r="I16" s="24">
        <f t="shared" ref="I16:I87" si="6">H16</f>
        <v>3343110000</v>
      </c>
      <c r="J16" s="24">
        <f t="shared" ref="J16:J87" si="7">I16-H16</f>
        <v>0</v>
      </c>
      <c r="K16" s="24">
        <f>K17+K19+K21+K26+K28+K31+K36+K40+K44+K50+K52+K56+K64+K68+K71+K77</f>
        <v>507391854</v>
      </c>
      <c r="L16" s="20">
        <f t="shared" si="1"/>
        <v>507391854</v>
      </c>
      <c r="M16" s="20"/>
      <c r="N16" s="20">
        <f>N19+N26+N31+N36+N40+N52+N56+N62+N64+N71</f>
        <v>4044417269</v>
      </c>
      <c r="O16" s="20">
        <f>N16</f>
        <v>4044417269</v>
      </c>
      <c r="P16" s="20"/>
    </row>
    <row r="17" spans="1:16" s="38" customFormat="1" x14ac:dyDescent="0.25">
      <c r="A17" s="25" t="s">
        <v>21</v>
      </c>
      <c r="B17" s="26" t="s">
        <v>33</v>
      </c>
      <c r="C17" s="26" t="s">
        <v>22</v>
      </c>
      <c r="D17" s="27" t="s">
        <v>34</v>
      </c>
      <c r="E17" s="28">
        <f t="shared" si="3"/>
        <v>1646420210</v>
      </c>
      <c r="F17" s="28">
        <f t="shared" si="4"/>
        <v>1646420210</v>
      </c>
      <c r="G17" s="28">
        <f t="shared" si="5"/>
        <v>0</v>
      </c>
      <c r="H17" s="36">
        <f>SUM(H18)</f>
        <v>1646420210</v>
      </c>
      <c r="I17" s="28">
        <f>H17</f>
        <v>1646420210</v>
      </c>
      <c r="J17" s="28">
        <f t="shared" si="7"/>
        <v>0</v>
      </c>
      <c r="K17" s="37">
        <f>SUM(K18)</f>
        <v>0</v>
      </c>
      <c r="L17" s="37">
        <f t="shared" si="1"/>
        <v>0</v>
      </c>
      <c r="M17" s="37"/>
      <c r="N17" s="37"/>
      <c r="O17" s="37"/>
      <c r="P17" s="37"/>
    </row>
    <row r="18" spans="1:16" s="18" customFormat="1" ht="29.25" customHeight="1" x14ac:dyDescent="0.25">
      <c r="A18" s="30" t="s">
        <v>21</v>
      </c>
      <c r="B18" s="31" t="s">
        <v>21</v>
      </c>
      <c r="C18" s="31" t="s">
        <v>35</v>
      </c>
      <c r="D18" s="32" t="s">
        <v>36</v>
      </c>
      <c r="E18" s="33">
        <f t="shared" si="3"/>
        <v>1646420210</v>
      </c>
      <c r="F18" s="33">
        <f>I18+L18+O18</f>
        <v>1646420210</v>
      </c>
      <c r="G18" s="33">
        <f t="shared" si="5"/>
        <v>0</v>
      </c>
      <c r="H18" s="40">
        <f>'[1]Biểu 2c Phan II '!$I$12</f>
        <v>1646420210</v>
      </c>
      <c r="I18" s="33">
        <f t="shared" si="6"/>
        <v>1646420210</v>
      </c>
      <c r="J18" s="33">
        <f t="shared" si="7"/>
        <v>0</v>
      </c>
      <c r="K18" s="29"/>
      <c r="L18" s="29">
        <f t="shared" si="1"/>
        <v>0</v>
      </c>
      <c r="M18" s="29"/>
      <c r="N18" s="29"/>
      <c r="O18" s="29"/>
      <c r="P18" s="29"/>
    </row>
    <row r="19" spans="1:16" s="18" customFormat="1" x14ac:dyDescent="0.25">
      <c r="A19" s="25" t="s">
        <v>21</v>
      </c>
      <c r="B19" s="26">
        <v>6050</v>
      </c>
      <c r="C19" s="26" t="s">
        <v>22</v>
      </c>
      <c r="D19" s="27" t="s">
        <v>78</v>
      </c>
      <c r="E19" s="28">
        <f t="shared" ref="E19:E20" si="8">H19+K19+N19</f>
        <v>0</v>
      </c>
      <c r="F19" s="28">
        <f t="shared" ref="F19:F20" si="9">I19+L19+O19</f>
        <v>0</v>
      </c>
      <c r="G19" s="28">
        <f t="shared" ref="G19:G20" si="10">F19-E19</f>
        <v>0</v>
      </c>
      <c r="H19" s="36">
        <f>SUM(H20)</f>
        <v>0</v>
      </c>
      <c r="I19" s="28">
        <f t="shared" ref="I19:I20" si="11">H19</f>
        <v>0</v>
      </c>
      <c r="J19" s="28">
        <f t="shared" ref="J19:J20" si="12">I19-H19</f>
        <v>0</v>
      </c>
      <c r="K19" s="36">
        <f>SUM(K20)</f>
        <v>0</v>
      </c>
      <c r="L19" s="29">
        <f t="shared" si="1"/>
        <v>0</v>
      </c>
      <c r="M19" s="29"/>
      <c r="N19" s="29"/>
      <c r="O19" s="29"/>
      <c r="P19" s="29"/>
    </row>
    <row r="20" spans="1:16" s="18" customFormat="1" ht="31.5" x14ac:dyDescent="0.25">
      <c r="A20" s="30" t="s">
        <v>21</v>
      </c>
      <c r="B20" s="31" t="s">
        <v>21</v>
      </c>
      <c r="C20" s="31">
        <v>6051</v>
      </c>
      <c r="D20" s="32" t="s">
        <v>79</v>
      </c>
      <c r="E20" s="33">
        <f t="shared" si="8"/>
        <v>0</v>
      </c>
      <c r="F20" s="33">
        <f t="shared" si="9"/>
        <v>0</v>
      </c>
      <c r="G20" s="33">
        <f t="shared" si="10"/>
        <v>0</v>
      </c>
      <c r="H20" s="39">
        <v>0</v>
      </c>
      <c r="I20" s="33">
        <f t="shared" si="11"/>
        <v>0</v>
      </c>
      <c r="J20" s="33">
        <f t="shared" si="12"/>
        <v>0</v>
      </c>
      <c r="K20" s="29">
        <v>0</v>
      </c>
      <c r="L20" s="29">
        <f t="shared" si="1"/>
        <v>0</v>
      </c>
      <c r="M20" s="29"/>
      <c r="N20" s="29"/>
      <c r="O20" s="29"/>
      <c r="P20" s="29"/>
    </row>
    <row r="21" spans="1:16" s="18" customFormat="1" x14ac:dyDescent="0.25">
      <c r="A21" s="25" t="s">
        <v>21</v>
      </c>
      <c r="B21" s="26" t="s">
        <v>37</v>
      </c>
      <c r="C21" s="26" t="s">
        <v>22</v>
      </c>
      <c r="D21" s="27" t="s">
        <v>38</v>
      </c>
      <c r="E21" s="28">
        <f>E22+E23+E24+E25</f>
        <v>800906728</v>
      </c>
      <c r="F21" s="28">
        <f t="shared" ref="F21:I21" si="13">F22+F23+F24+F25</f>
        <v>800906728</v>
      </c>
      <c r="G21" s="28">
        <f t="shared" si="13"/>
        <v>0</v>
      </c>
      <c r="H21" s="28">
        <f t="shared" si="13"/>
        <v>800906728</v>
      </c>
      <c r="I21" s="28">
        <f t="shared" si="13"/>
        <v>800906728</v>
      </c>
      <c r="J21" s="28">
        <f t="shared" si="7"/>
        <v>0</v>
      </c>
      <c r="K21" s="36">
        <f>SUM(K22:K25)</f>
        <v>0</v>
      </c>
      <c r="L21" s="29">
        <f t="shared" si="1"/>
        <v>0</v>
      </c>
      <c r="M21" s="29"/>
      <c r="N21" s="29"/>
      <c r="O21" s="29"/>
      <c r="P21" s="29"/>
    </row>
    <row r="22" spans="1:16" s="21" customFormat="1" x14ac:dyDescent="0.25">
      <c r="A22" s="30" t="s">
        <v>21</v>
      </c>
      <c r="B22" s="31" t="s">
        <v>21</v>
      </c>
      <c r="C22" s="31" t="s">
        <v>39</v>
      </c>
      <c r="D22" s="32" t="s">
        <v>40</v>
      </c>
      <c r="E22" s="33">
        <f t="shared" si="3"/>
        <v>45892012</v>
      </c>
      <c r="F22" s="33">
        <f t="shared" si="4"/>
        <v>45892012</v>
      </c>
      <c r="G22" s="33">
        <f t="shared" si="5"/>
        <v>0</v>
      </c>
      <c r="H22" s="40">
        <f>'[1]Biểu 2c Phan II '!$I$19</f>
        <v>45892012</v>
      </c>
      <c r="I22" s="33">
        <f t="shared" si="6"/>
        <v>45892012</v>
      </c>
      <c r="J22" s="33">
        <f t="shared" si="7"/>
        <v>0</v>
      </c>
      <c r="K22" s="29"/>
      <c r="L22" s="20">
        <f t="shared" si="1"/>
        <v>0</v>
      </c>
      <c r="M22" s="20"/>
      <c r="N22" s="20"/>
      <c r="O22" s="20"/>
      <c r="P22" s="20"/>
    </row>
    <row r="23" spans="1:16" s="18" customFormat="1" x14ac:dyDescent="0.25">
      <c r="A23" s="30" t="s">
        <v>21</v>
      </c>
      <c r="B23" s="31" t="s">
        <v>21</v>
      </c>
      <c r="C23" s="31" t="s">
        <v>41</v>
      </c>
      <c r="D23" s="32" t="s">
        <v>42</v>
      </c>
      <c r="E23" s="33">
        <f t="shared" si="3"/>
        <v>530228420</v>
      </c>
      <c r="F23" s="33">
        <f t="shared" si="4"/>
        <v>530228420</v>
      </c>
      <c r="G23" s="33">
        <f t="shared" si="5"/>
        <v>0</v>
      </c>
      <c r="H23" s="40">
        <f>'[1]Biểu 2c Phan II '!$I$22</f>
        <v>530228420</v>
      </c>
      <c r="I23" s="33">
        <f t="shared" si="6"/>
        <v>530228420</v>
      </c>
      <c r="J23" s="33">
        <f t="shared" si="7"/>
        <v>0</v>
      </c>
      <c r="K23" s="29"/>
      <c r="L23" s="29">
        <f t="shared" si="1"/>
        <v>0</v>
      </c>
      <c r="M23" s="29"/>
      <c r="N23" s="29"/>
      <c r="O23" s="29"/>
      <c r="P23" s="29"/>
    </row>
    <row r="24" spans="1:16" s="18" customFormat="1" ht="35.25" customHeight="1" x14ac:dyDescent="0.25">
      <c r="A24" s="30" t="s">
        <v>21</v>
      </c>
      <c r="B24" s="31" t="s">
        <v>21</v>
      </c>
      <c r="C24" s="31" t="s">
        <v>43</v>
      </c>
      <c r="D24" s="32" t="s">
        <v>44</v>
      </c>
      <c r="E24" s="33">
        <f t="shared" si="3"/>
        <v>1788000</v>
      </c>
      <c r="F24" s="33">
        <f t="shared" si="4"/>
        <v>1788000</v>
      </c>
      <c r="G24" s="33">
        <f t="shared" si="5"/>
        <v>0</v>
      </c>
      <c r="H24" s="40">
        <f>'[1]Biểu 2c Phan II '!$I$23</f>
        <v>1788000</v>
      </c>
      <c r="I24" s="33">
        <f t="shared" si="6"/>
        <v>1788000</v>
      </c>
      <c r="J24" s="33">
        <f t="shared" si="7"/>
        <v>0</v>
      </c>
      <c r="K24" s="29"/>
      <c r="L24" s="29">
        <f t="shared" si="1"/>
        <v>0</v>
      </c>
      <c r="M24" s="29"/>
      <c r="N24" s="29"/>
      <c r="O24" s="29"/>
      <c r="P24" s="29"/>
    </row>
    <row r="25" spans="1:16" s="18" customFormat="1" x14ac:dyDescent="0.25">
      <c r="A25" s="30" t="s">
        <v>21</v>
      </c>
      <c r="B25" s="31" t="s">
        <v>21</v>
      </c>
      <c r="C25" s="31" t="s">
        <v>45</v>
      </c>
      <c r="D25" s="32" t="s">
        <v>46</v>
      </c>
      <c r="E25" s="33">
        <f t="shared" si="3"/>
        <v>222998296</v>
      </c>
      <c r="F25" s="33">
        <f t="shared" si="4"/>
        <v>222998296</v>
      </c>
      <c r="G25" s="33">
        <f t="shared" si="5"/>
        <v>0</v>
      </c>
      <c r="H25" s="40">
        <f>'[1]Biểu 2c Phan II '!$I$25</f>
        <v>222998296</v>
      </c>
      <c r="I25" s="33">
        <f t="shared" si="6"/>
        <v>222998296</v>
      </c>
      <c r="J25" s="33">
        <f t="shared" si="7"/>
        <v>0</v>
      </c>
      <c r="K25" s="29"/>
      <c r="L25" s="29">
        <f t="shared" si="1"/>
        <v>0</v>
      </c>
      <c r="M25" s="29"/>
      <c r="N25" s="29"/>
      <c r="O25" s="29"/>
      <c r="P25" s="29"/>
    </row>
    <row r="26" spans="1:16" s="18" customFormat="1" x14ac:dyDescent="0.25">
      <c r="A26" s="25" t="s">
        <v>21</v>
      </c>
      <c r="B26" s="26">
        <v>6200</v>
      </c>
      <c r="C26" s="26" t="s">
        <v>22</v>
      </c>
      <c r="D26" s="27" t="s">
        <v>47</v>
      </c>
      <c r="E26" s="28">
        <f t="shared" si="3"/>
        <v>69778000</v>
      </c>
      <c r="F26" s="28">
        <f t="shared" si="4"/>
        <v>69778000</v>
      </c>
      <c r="G26" s="28">
        <f t="shared" si="5"/>
        <v>0</v>
      </c>
      <c r="H26" s="36">
        <f>SUM(H27)</f>
        <v>32058000</v>
      </c>
      <c r="I26" s="28">
        <f t="shared" si="6"/>
        <v>32058000</v>
      </c>
      <c r="J26" s="28">
        <f t="shared" si="7"/>
        <v>0</v>
      </c>
      <c r="K26" s="36">
        <f>SUM(K27)</f>
        <v>37720000</v>
      </c>
      <c r="L26" s="29">
        <f t="shared" si="1"/>
        <v>37720000</v>
      </c>
      <c r="M26" s="29"/>
      <c r="N26" s="29"/>
      <c r="O26" s="29"/>
      <c r="P26" s="29"/>
    </row>
    <row r="27" spans="1:16" s="18" customFormat="1" x14ac:dyDescent="0.25">
      <c r="A27" s="30" t="s">
        <v>21</v>
      </c>
      <c r="B27" s="31" t="s">
        <v>21</v>
      </c>
      <c r="C27" s="31">
        <v>6201</v>
      </c>
      <c r="D27" s="32" t="s">
        <v>80</v>
      </c>
      <c r="E27" s="33">
        <f t="shared" si="3"/>
        <v>69778000</v>
      </c>
      <c r="F27" s="33">
        <f t="shared" si="4"/>
        <v>69778000</v>
      </c>
      <c r="G27" s="33">
        <f t="shared" si="5"/>
        <v>0</v>
      </c>
      <c r="H27" s="40">
        <f>'[1]Biểu 2c Phan II '!$I$33</f>
        <v>32058000</v>
      </c>
      <c r="I27" s="33">
        <f t="shared" si="6"/>
        <v>32058000</v>
      </c>
      <c r="J27" s="33">
        <f t="shared" si="7"/>
        <v>0</v>
      </c>
      <c r="K27" s="29">
        <v>37720000</v>
      </c>
      <c r="L27" s="29">
        <f t="shared" si="1"/>
        <v>37720000</v>
      </c>
      <c r="M27" s="29"/>
      <c r="N27" s="29"/>
      <c r="O27" s="29"/>
      <c r="P27" s="29"/>
    </row>
    <row r="28" spans="1:16" s="18" customFormat="1" x14ac:dyDescent="0.25">
      <c r="A28" s="25" t="s">
        <v>21</v>
      </c>
      <c r="B28" s="26">
        <v>6250</v>
      </c>
      <c r="C28" s="26" t="s">
        <v>22</v>
      </c>
      <c r="D28" s="27" t="s">
        <v>87</v>
      </c>
      <c r="E28" s="28">
        <f t="shared" ref="E28:E29" si="14">H28+K28+N28</f>
        <v>0</v>
      </c>
      <c r="F28" s="28">
        <f t="shared" ref="F28:F29" si="15">I28+L28+O28</f>
        <v>0</v>
      </c>
      <c r="G28" s="28">
        <f t="shared" ref="G28:G29" si="16">F28-E28</f>
        <v>0</v>
      </c>
      <c r="H28" s="36">
        <f>SUM(H29:H30)</f>
        <v>0</v>
      </c>
      <c r="I28" s="28">
        <f t="shared" ref="I28:I29" si="17">H28</f>
        <v>0</v>
      </c>
      <c r="J28" s="28">
        <f t="shared" ref="J28:J29" si="18">I28-H28</f>
        <v>0</v>
      </c>
      <c r="K28" s="36">
        <f>SUM(K29:K30)</f>
        <v>0</v>
      </c>
      <c r="L28" s="29">
        <f t="shared" si="1"/>
        <v>0</v>
      </c>
      <c r="M28" s="29"/>
      <c r="N28" s="29"/>
      <c r="O28" s="29"/>
      <c r="P28" s="29"/>
    </row>
    <row r="29" spans="1:16" s="18" customFormat="1" ht="28.5" customHeight="1" x14ac:dyDescent="0.25">
      <c r="A29" s="30" t="s">
        <v>21</v>
      </c>
      <c r="B29" s="31" t="s">
        <v>21</v>
      </c>
      <c r="C29" s="31">
        <v>6254</v>
      </c>
      <c r="D29" s="32" t="s">
        <v>88</v>
      </c>
      <c r="E29" s="33">
        <f t="shared" si="14"/>
        <v>0</v>
      </c>
      <c r="F29" s="33">
        <f t="shared" si="15"/>
        <v>0</v>
      </c>
      <c r="G29" s="33">
        <f t="shared" si="16"/>
        <v>0</v>
      </c>
      <c r="H29" s="33"/>
      <c r="I29" s="33">
        <f t="shared" si="17"/>
        <v>0</v>
      </c>
      <c r="J29" s="33">
        <f t="shared" si="18"/>
        <v>0</v>
      </c>
      <c r="K29" s="29">
        <v>0</v>
      </c>
      <c r="L29" s="29">
        <f t="shared" si="1"/>
        <v>0</v>
      </c>
      <c r="M29" s="29"/>
      <c r="N29" s="29"/>
      <c r="O29" s="29"/>
      <c r="P29" s="29"/>
    </row>
    <row r="30" spans="1:16" s="18" customFormat="1" x14ac:dyDescent="0.25">
      <c r="A30" s="30" t="s">
        <v>21</v>
      </c>
      <c r="B30" s="31" t="s">
        <v>21</v>
      </c>
      <c r="C30" s="31">
        <v>6299</v>
      </c>
      <c r="D30" s="32" t="s">
        <v>89</v>
      </c>
      <c r="E30" s="33">
        <f t="shared" ref="E30" si="19">H30+K30+N30</f>
        <v>0</v>
      </c>
      <c r="F30" s="33">
        <f t="shared" ref="F30" si="20">I30+L30+O30</f>
        <v>0</v>
      </c>
      <c r="G30" s="33">
        <f t="shared" ref="G30" si="21">F30-E30</f>
        <v>0</v>
      </c>
      <c r="H30" s="33"/>
      <c r="I30" s="33">
        <f t="shared" ref="I30" si="22">H30</f>
        <v>0</v>
      </c>
      <c r="J30" s="33">
        <f t="shared" ref="J30" si="23">I30-H30</f>
        <v>0</v>
      </c>
      <c r="K30" s="29"/>
      <c r="L30" s="29">
        <f t="shared" si="1"/>
        <v>0</v>
      </c>
      <c r="M30" s="29"/>
      <c r="N30" s="29"/>
      <c r="O30" s="29"/>
      <c r="P30" s="29"/>
    </row>
    <row r="31" spans="1:16" s="18" customFormat="1" x14ac:dyDescent="0.25">
      <c r="A31" s="25" t="s">
        <v>21</v>
      </c>
      <c r="B31" s="26" t="s">
        <v>48</v>
      </c>
      <c r="C31" s="26" t="s">
        <v>22</v>
      </c>
      <c r="D31" s="27" t="s">
        <v>49</v>
      </c>
      <c r="E31" s="28">
        <f t="shared" si="3"/>
        <v>552336962</v>
      </c>
      <c r="F31" s="28">
        <f t="shared" si="4"/>
        <v>552336962</v>
      </c>
      <c r="G31" s="28">
        <f t="shared" si="5"/>
        <v>0</v>
      </c>
      <c r="H31" s="36">
        <f>SUM(H32:H35)</f>
        <v>446821139</v>
      </c>
      <c r="I31" s="28">
        <f t="shared" si="6"/>
        <v>446821139</v>
      </c>
      <c r="J31" s="28">
        <f t="shared" si="7"/>
        <v>0</v>
      </c>
      <c r="K31" s="36">
        <f>SUM(K32:K35)</f>
        <v>105515823</v>
      </c>
      <c r="L31" s="29">
        <f t="shared" si="1"/>
        <v>105515823</v>
      </c>
      <c r="M31" s="29"/>
      <c r="N31" s="29"/>
      <c r="O31" s="29"/>
      <c r="P31" s="29"/>
    </row>
    <row r="32" spans="1:16" s="18" customFormat="1" x14ac:dyDescent="0.25">
      <c r="A32" s="30" t="s">
        <v>21</v>
      </c>
      <c r="B32" s="31" t="s">
        <v>21</v>
      </c>
      <c r="C32" s="31" t="s">
        <v>50</v>
      </c>
      <c r="D32" s="32" t="s">
        <v>51</v>
      </c>
      <c r="E32" s="33">
        <f t="shared" si="3"/>
        <v>427693633</v>
      </c>
      <c r="F32" s="33">
        <f t="shared" si="4"/>
        <v>427693633</v>
      </c>
      <c r="G32" s="33">
        <f t="shared" si="5"/>
        <v>0</v>
      </c>
      <c r="H32" s="40">
        <v>335179339</v>
      </c>
      <c r="I32" s="33">
        <f t="shared" si="6"/>
        <v>335179339</v>
      </c>
      <c r="J32" s="33">
        <f t="shared" si="7"/>
        <v>0</v>
      </c>
      <c r="K32" s="29">
        <v>92514294</v>
      </c>
      <c r="L32" s="29">
        <f t="shared" si="1"/>
        <v>92514294</v>
      </c>
      <c r="M32" s="29"/>
      <c r="N32" s="29"/>
      <c r="O32" s="29"/>
      <c r="P32" s="29"/>
    </row>
    <row r="33" spans="1:16" s="18" customFormat="1" x14ac:dyDescent="0.25">
      <c r="A33" s="30" t="s">
        <v>21</v>
      </c>
      <c r="B33" s="31" t="s">
        <v>21</v>
      </c>
      <c r="C33" s="31" t="s">
        <v>52</v>
      </c>
      <c r="D33" s="32" t="s">
        <v>53</v>
      </c>
      <c r="E33" s="33">
        <f t="shared" si="3"/>
        <v>57459314</v>
      </c>
      <c r="F33" s="33">
        <f t="shared" si="4"/>
        <v>57459314</v>
      </c>
      <c r="G33" s="33">
        <f t="shared" si="5"/>
        <v>0</v>
      </c>
      <c r="H33" s="40">
        <v>57459314</v>
      </c>
      <c r="I33" s="33">
        <f t="shared" si="6"/>
        <v>57459314</v>
      </c>
      <c r="J33" s="33">
        <f t="shared" si="7"/>
        <v>0</v>
      </c>
      <c r="K33" s="29">
        <v>0</v>
      </c>
      <c r="L33" s="29">
        <f t="shared" si="1"/>
        <v>0</v>
      </c>
      <c r="M33" s="29"/>
      <c r="N33" s="29"/>
      <c r="O33" s="29"/>
      <c r="P33" s="29"/>
    </row>
    <row r="34" spans="1:16" s="18" customFormat="1" x14ac:dyDescent="0.25">
      <c r="A34" s="30" t="s">
        <v>21</v>
      </c>
      <c r="B34" s="31" t="s">
        <v>21</v>
      </c>
      <c r="C34" s="31" t="s">
        <v>54</v>
      </c>
      <c r="D34" s="32" t="s">
        <v>55</v>
      </c>
      <c r="E34" s="33">
        <f t="shared" si="3"/>
        <v>48030909</v>
      </c>
      <c r="F34" s="33">
        <f t="shared" si="4"/>
        <v>48030909</v>
      </c>
      <c r="G34" s="33">
        <f t="shared" si="5"/>
        <v>0</v>
      </c>
      <c r="H34" s="40">
        <v>35029380</v>
      </c>
      <c r="I34" s="33">
        <f t="shared" si="6"/>
        <v>35029380</v>
      </c>
      <c r="J34" s="33">
        <f t="shared" si="7"/>
        <v>0</v>
      </c>
      <c r="K34" s="29">
        <v>13001529</v>
      </c>
      <c r="L34" s="29">
        <f t="shared" si="1"/>
        <v>13001529</v>
      </c>
      <c r="M34" s="29"/>
      <c r="N34" s="29"/>
      <c r="O34" s="29"/>
      <c r="P34" s="29"/>
    </row>
    <row r="35" spans="1:16" s="18" customFormat="1" x14ac:dyDescent="0.25">
      <c r="A35" s="30" t="s">
        <v>21</v>
      </c>
      <c r="B35" s="31" t="s">
        <v>21</v>
      </c>
      <c r="C35" s="31" t="s">
        <v>56</v>
      </c>
      <c r="D35" s="32" t="s">
        <v>57</v>
      </c>
      <c r="E35" s="33">
        <f t="shared" si="3"/>
        <v>19153106</v>
      </c>
      <c r="F35" s="33">
        <f t="shared" si="4"/>
        <v>19153106</v>
      </c>
      <c r="G35" s="33">
        <f t="shared" si="5"/>
        <v>0</v>
      </c>
      <c r="H35" s="40">
        <v>19153106</v>
      </c>
      <c r="I35" s="33">
        <f t="shared" si="6"/>
        <v>19153106</v>
      </c>
      <c r="J35" s="33">
        <f t="shared" si="7"/>
        <v>0</v>
      </c>
      <c r="K35" s="29">
        <v>0</v>
      </c>
      <c r="L35" s="29">
        <f t="shared" si="1"/>
        <v>0</v>
      </c>
      <c r="M35" s="29"/>
      <c r="N35" s="29"/>
      <c r="O35" s="29"/>
      <c r="P35" s="29"/>
    </row>
    <row r="36" spans="1:16" s="18" customFormat="1" ht="31.5" x14ac:dyDescent="0.25">
      <c r="A36" s="25" t="s">
        <v>21</v>
      </c>
      <c r="B36" s="26">
        <v>6500</v>
      </c>
      <c r="C36" s="26" t="s">
        <v>22</v>
      </c>
      <c r="D36" s="27" t="s">
        <v>90</v>
      </c>
      <c r="E36" s="28">
        <f t="shared" si="3"/>
        <v>97387258</v>
      </c>
      <c r="F36" s="28">
        <f t="shared" si="4"/>
        <v>97387258</v>
      </c>
      <c r="G36" s="28">
        <f t="shared" si="5"/>
        <v>0</v>
      </c>
      <c r="H36" s="36">
        <f>SUM(H37:H39)</f>
        <v>70496627</v>
      </c>
      <c r="I36" s="28">
        <f t="shared" si="6"/>
        <v>70496627</v>
      </c>
      <c r="J36" s="28">
        <f t="shared" si="7"/>
        <v>0</v>
      </c>
      <c r="K36" s="36">
        <f>SUM(K37:K39)</f>
        <v>26890631</v>
      </c>
      <c r="L36" s="29">
        <f t="shared" si="1"/>
        <v>26890631</v>
      </c>
      <c r="M36" s="29"/>
      <c r="N36" s="29"/>
      <c r="O36" s="29"/>
      <c r="P36" s="29"/>
    </row>
    <row r="37" spans="1:16" s="18" customFormat="1" x14ac:dyDescent="0.25">
      <c r="A37" s="30" t="s">
        <v>21</v>
      </c>
      <c r="B37" s="31" t="s">
        <v>21</v>
      </c>
      <c r="C37" s="31">
        <v>6501</v>
      </c>
      <c r="D37" s="32" t="s">
        <v>91</v>
      </c>
      <c r="E37" s="33">
        <f t="shared" si="3"/>
        <v>54871273</v>
      </c>
      <c r="F37" s="33">
        <f t="shared" si="4"/>
        <v>54871273</v>
      </c>
      <c r="G37" s="33">
        <f t="shared" si="5"/>
        <v>0</v>
      </c>
      <c r="H37" s="40">
        <f>'[1]Biểu 2c Phan II '!$I$52</f>
        <v>43576277</v>
      </c>
      <c r="I37" s="33">
        <f t="shared" si="6"/>
        <v>43576277</v>
      </c>
      <c r="J37" s="33">
        <f t="shared" si="7"/>
        <v>0</v>
      </c>
      <c r="K37" s="29">
        <v>11294996</v>
      </c>
      <c r="L37" s="29">
        <f t="shared" si="1"/>
        <v>11294996</v>
      </c>
      <c r="M37" s="29"/>
      <c r="N37" s="29"/>
      <c r="O37" s="29"/>
      <c r="P37" s="29"/>
    </row>
    <row r="38" spans="1:16" s="18" customFormat="1" x14ac:dyDescent="0.25">
      <c r="A38" s="30" t="s">
        <v>21</v>
      </c>
      <c r="B38" s="31" t="s">
        <v>21</v>
      </c>
      <c r="C38" s="31">
        <v>6502</v>
      </c>
      <c r="D38" s="32" t="s">
        <v>92</v>
      </c>
      <c r="E38" s="33">
        <f t="shared" ref="E38" si="24">H38+K38+N38</f>
        <v>35164125</v>
      </c>
      <c r="F38" s="33">
        <f t="shared" ref="F38" si="25">I38+L38+O38</f>
        <v>35164125</v>
      </c>
      <c r="G38" s="33">
        <f t="shared" ref="G38" si="26">F38-E38</f>
        <v>0</v>
      </c>
      <c r="H38" s="40">
        <f>'[1]Biểu 2c Phan II '!$I$53</f>
        <v>26920350</v>
      </c>
      <c r="I38" s="33">
        <f t="shared" ref="I38" si="27">H38</f>
        <v>26920350</v>
      </c>
      <c r="J38" s="33">
        <f t="shared" ref="J38" si="28">I38-H38</f>
        <v>0</v>
      </c>
      <c r="K38" s="29">
        <v>8243775</v>
      </c>
      <c r="L38" s="29">
        <f t="shared" si="1"/>
        <v>8243775</v>
      </c>
      <c r="M38" s="29"/>
      <c r="N38" s="29"/>
      <c r="O38" s="29"/>
      <c r="P38" s="29"/>
    </row>
    <row r="39" spans="1:16" s="18" customFormat="1" x14ac:dyDescent="0.25">
      <c r="A39" s="30" t="s">
        <v>21</v>
      </c>
      <c r="B39" s="31" t="s">
        <v>21</v>
      </c>
      <c r="C39" s="31">
        <v>6504</v>
      </c>
      <c r="D39" s="32" t="s">
        <v>93</v>
      </c>
      <c r="E39" s="33">
        <f t="shared" ref="E39" si="29">H39+K39+N39</f>
        <v>7351860</v>
      </c>
      <c r="F39" s="33">
        <f t="shared" ref="F39" si="30">I39+L39+O39</f>
        <v>7351860</v>
      </c>
      <c r="G39" s="33">
        <f t="shared" ref="G39" si="31">F39-E39</f>
        <v>0</v>
      </c>
      <c r="H39" s="33">
        <v>0</v>
      </c>
      <c r="I39" s="33">
        <f t="shared" ref="I39" si="32">H39</f>
        <v>0</v>
      </c>
      <c r="J39" s="33">
        <f t="shared" ref="J39" si="33">I39-H39</f>
        <v>0</v>
      </c>
      <c r="K39" s="29">
        <v>7351860</v>
      </c>
      <c r="L39" s="29">
        <f t="shared" si="1"/>
        <v>7351860</v>
      </c>
      <c r="M39" s="29"/>
      <c r="N39" s="29"/>
      <c r="O39" s="29"/>
      <c r="P39" s="29"/>
    </row>
    <row r="40" spans="1:16" s="18" customFormat="1" x14ac:dyDescent="0.25">
      <c r="A40" s="25" t="s">
        <v>21</v>
      </c>
      <c r="B40" s="26">
        <v>6550</v>
      </c>
      <c r="C40" s="26" t="s">
        <v>22</v>
      </c>
      <c r="D40" s="27" t="s">
        <v>81</v>
      </c>
      <c r="E40" s="28">
        <f t="shared" ref="E40:E41" si="34">H40+K40+N40</f>
        <v>33512400</v>
      </c>
      <c r="F40" s="28">
        <f t="shared" ref="F40:F41" si="35">I40+L40+O40</f>
        <v>33512400</v>
      </c>
      <c r="G40" s="28">
        <f t="shared" ref="G40:G41" si="36">F40-E40</f>
        <v>0</v>
      </c>
      <c r="H40" s="36">
        <f>SUM(H41:H43)</f>
        <v>33512400</v>
      </c>
      <c r="I40" s="28">
        <f t="shared" ref="I40:I41" si="37">H40</f>
        <v>33512400</v>
      </c>
      <c r="J40" s="28">
        <f t="shared" ref="J40:J41" si="38">I40-H40</f>
        <v>0</v>
      </c>
      <c r="K40" s="36">
        <f>SUM(K41:K43)</f>
        <v>0</v>
      </c>
      <c r="L40" s="29">
        <f t="shared" si="1"/>
        <v>0</v>
      </c>
      <c r="M40" s="29"/>
      <c r="N40" s="29"/>
      <c r="O40" s="29"/>
      <c r="P40" s="29"/>
    </row>
    <row r="41" spans="1:16" s="18" customFormat="1" x14ac:dyDescent="0.25">
      <c r="A41" s="30" t="s">
        <v>21</v>
      </c>
      <c r="B41" s="31" t="s">
        <v>21</v>
      </c>
      <c r="C41" s="31">
        <v>6551</v>
      </c>
      <c r="D41" s="32" t="s">
        <v>82</v>
      </c>
      <c r="E41" s="33">
        <f t="shared" si="34"/>
        <v>33512400</v>
      </c>
      <c r="F41" s="33">
        <f t="shared" si="35"/>
        <v>33512400</v>
      </c>
      <c r="G41" s="33">
        <f t="shared" si="36"/>
        <v>0</v>
      </c>
      <c r="H41" s="40">
        <f>'[1]Biểu 2c Phan II '!$G$59</f>
        <v>33512400</v>
      </c>
      <c r="I41" s="33">
        <f t="shared" si="37"/>
        <v>33512400</v>
      </c>
      <c r="J41" s="33">
        <f t="shared" si="38"/>
        <v>0</v>
      </c>
      <c r="K41" s="29"/>
      <c r="L41" s="29">
        <f t="shared" si="1"/>
        <v>0</v>
      </c>
      <c r="M41" s="29"/>
      <c r="N41" s="29"/>
      <c r="O41" s="29"/>
      <c r="P41" s="29"/>
    </row>
    <row r="42" spans="1:16" s="18" customFormat="1" ht="35.25" customHeight="1" x14ac:dyDescent="0.25">
      <c r="A42" s="30" t="s">
        <v>21</v>
      </c>
      <c r="B42" s="31" t="s">
        <v>21</v>
      </c>
      <c r="C42" s="31">
        <v>6552</v>
      </c>
      <c r="D42" s="32" t="s">
        <v>94</v>
      </c>
      <c r="E42" s="33">
        <f t="shared" ref="E42" si="39">H42+K42+N42</f>
        <v>0</v>
      </c>
      <c r="F42" s="33">
        <f t="shared" ref="F42" si="40">I42+L42+O42</f>
        <v>0</v>
      </c>
      <c r="G42" s="33">
        <f t="shared" ref="G42" si="41">F42-E42</f>
        <v>0</v>
      </c>
      <c r="H42" s="33"/>
      <c r="I42" s="33">
        <f t="shared" ref="I42" si="42">H42</f>
        <v>0</v>
      </c>
      <c r="J42" s="33">
        <f t="shared" ref="J42" si="43">I42-H42</f>
        <v>0</v>
      </c>
      <c r="K42" s="29"/>
      <c r="L42" s="29">
        <f t="shared" si="1"/>
        <v>0</v>
      </c>
      <c r="M42" s="29"/>
      <c r="N42" s="29"/>
      <c r="O42" s="29"/>
      <c r="P42" s="29"/>
    </row>
    <row r="43" spans="1:16" s="18" customFormat="1" x14ac:dyDescent="0.25">
      <c r="A43" s="30" t="s">
        <v>21</v>
      </c>
      <c r="B43" s="31" t="s">
        <v>21</v>
      </c>
      <c r="C43" s="31">
        <v>6599</v>
      </c>
      <c r="D43" s="32" t="s">
        <v>95</v>
      </c>
      <c r="E43" s="33">
        <f t="shared" ref="E43" si="44">H43+K43+N43</f>
        <v>0</v>
      </c>
      <c r="F43" s="33">
        <f t="shared" ref="F43" si="45">I43+L43+O43</f>
        <v>0</v>
      </c>
      <c r="G43" s="33">
        <f t="shared" ref="G43" si="46">F43-E43</f>
        <v>0</v>
      </c>
      <c r="H43" s="33">
        <v>0</v>
      </c>
      <c r="I43" s="33">
        <f t="shared" ref="I43" si="47">H43</f>
        <v>0</v>
      </c>
      <c r="J43" s="33">
        <f t="shared" ref="J43" si="48">I43-H43</f>
        <v>0</v>
      </c>
      <c r="K43" s="29">
        <v>0</v>
      </c>
      <c r="L43" s="29">
        <f t="shared" si="1"/>
        <v>0</v>
      </c>
      <c r="M43" s="29"/>
      <c r="N43" s="29"/>
      <c r="O43" s="29"/>
      <c r="P43" s="29"/>
    </row>
    <row r="44" spans="1:16" s="18" customFormat="1" ht="31.5" x14ac:dyDescent="0.25">
      <c r="A44" s="25" t="s">
        <v>21</v>
      </c>
      <c r="B44" s="26">
        <v>6600</v>
      </c>
      <c r="C44" s="26" t="s">
        <v>22</v>
      </c>
      <c r="D44" s="27" t="s">
        <v>83</v>
      </c>
      <c r="E44" s="28">
        <f t="shared" ref="E44:E46" si="49">H44+K44+N44</f>
        <v>9996000</v>
      </c>
      <c r="F44" s="28">
        <f t="shared" ref="F44:F46" si="50">I44+L44+O44</f>
        <v>9996000</v>
      </c>
      <c r="G44" s="28">
        <f t="shared" ref="G44:G46" si="51">F44-E44</f>
        <v>0</v>
      </c>
      <c r="H44" s="36">
        <f>SUM(H45:H47)</f>
        <v>4104000</v>
      </c>
      <c r="I44" s="28">
        <f t="shared" ref="I44:I46" si="52">H44</f>
        <v>4104000</v>
      </c>
      <c r="J44" s="28">
        <f t="shared" ref="J44:J46" si="53">I44-H44</f>
        <v>0</v>
      </c>
      <c r="K44" s="36">
        <f>SUM(K45:K47)</f>
        <v>5892000</v>
      </c>
      <c r="L44" s="29">
        <f t="shared" si="1"/>
        <v>5892000</v>
      </c>
      <c r="M44" s="29"/>
      <c r="N44" s="29"/>
      <c r="O44" s="29"/>
      <c r="P44" s="29"/>
    </row>
    <row r="45" spans="1:16" s="18" customFormat="1" x14ac:dyDescent="0.25">
      <c r="A45" s="30" t="s">
        <v>21</v>
      </c>
      <c r="B45" s="31" t="s">
        <v>21</v>
      </c>
      <c r="C45" s="31">
        <v>6601</v>
      </c>
      <c r="D45" s="32" t="s">
        <v>96</v>
      </c>
      <c r="E45" s="33">
        <f t="shared" ref="E45" si="54">H45+K45+N45</f>
        <v>0</v>
      </c>
      <c r="F45" s="33">
        <f t="shared" ref="F45" si="55">I45+L45+O45</f>
        <v>0</v>
      </c>
      <c r="G45" s="33">
        <f t="shared" ref="G45" si="56">F45-E45</f>
        <v>0</v>
      </c>
      <c r="H45" s="33"/>
      <c r="I45" s="33">
        <f t="shared" ref="I45" si="57">H45</f>
        <v>0</v>
      </c>
      <c r="J45" s="33">
        <f t="shared" ref="J45" si="58">I45-H45</f>
        <v>0</v>
      </c>
      <c r="K45" s="29"/>
      <c r="L45" s="29">
        <f t="shared" si="1"/>
        <v>0</v>
      </c>
      <c r="M45" s="29"/>
      <c r="N45" s="29"/>
      <c r="O45" s="29"/>
      <c r="P45" s="29"/>
    </row>
    <row r="46" spans="1:16" s="18" customFormat="1" ht="33.75" customHeight="1" x14ac:dyDescent="0.25">
      <c r="A46" s="30" t="s">
        <v>21</v>
      </c>
      <c r="B46" s="31" t="s">
        <v>21</v>
      </c>
      <c r="C46" s="31">
        <v>6605</v>
      </c>
      <c r="D46" s="32" t="s">
        <v>84</v>
      </c>
      <c r="E46" s="33">
        <f t="shared" si="49"/>
        <v>9996000</v>
      </c>
      <c r="F46" s="33">
        <f t="shared" si="50"/>
        <v>9996000</v>
      </c>
      <c r="G46" s="33">
        <f t="shared" si="51"/>
        <v>0</v>
      </c>
      <c r="H46" s="40">
        <f>'[1]Biểu 2c Phan II '!$G$66</f>
        <v>4104000</v>
      </c>
      <c r="I46" s="33">
        <f t="shared" si="52"/>
        <v>4104000</v>
      </c>
      <c r="J46" s="33">
        <f t="shared" si="53"/>
        <v>0</v>
      </c>
      <c r="K46" s="29">
        <v>5892000</v>
      </c>
      <c r="L46" s="29">
        <f t="shared" ref="L46:L86" si="59">K46</f>
        <v>5892000</v>
      </c>
      <c r="M46" s="29"/>
      <c r="N46" s="29"/>
      <c r="O46" s="29"/>
      <c r="P46" s="29"/>
    </row>
    <row r="47" spans="1:16" s="18" customFormat="1" x14ac:dyDescent="0.25">
      <c r="A47" s="30" t="s">
        <v>21</v>
      </c>
      <c r="B47" s="31" t="s">
        <v>21</v>
      </c>
      <c r="C47" s="31">
        <v>6608</v>
      </c>
      <c r="D47" s="32" t="s">
        <v>97</v>
      </c>
      <c r="E47" s="33">
        <f t="shared" ref="E47:E49" si="60">H47+K47+N47</f>
        <v>0</v>
      </c>
      <c r="F47" s="33">
        <f t="shared" ref="F47:F49" si="61">I47+L47+O47</f>
        <v>0</v>
      </c>
      <c r="G47" s="33">
        <f t="shared" ref="G47" si="62">F47-E47</f>
        <v>0</v>
      </c>
      <c r="H47" s="33"/>
      <c r="I47" s="33">
        <f t="shared" ref="I47" si="63">H47</f>
        <v>0</v>
      </c>
      <c r="J47" s="33">
        <f t="shared" ref="J47" si="64">I47-H47</f>
        <v>0</v>
      </c>
      <c r="K47" s="29"/>
      <c r="L47" s="29">
        <f t="shared" si="59"/>
        <v>0</v>
      </c>
      <c r="M47" s="29"/>
      <c r="N47" s="29"/>
      <c r="O47" s="29"/>
      <c r="P47" s="29"/>
    </row>
    <row r="48" spans="1:16" s="18" customFormat="1" x14ac:dyDescent="0.25">
      <c r="A48" s="30"/>
      <c r="B48" s="48" t="s">
        <v>117</v>
      </c>
      <c r="C48" s="48" t="s">
        <v>15</v>
      </c>
      <c r="D48" s="49" t="s">
        <v>118</v>
      </c>
      <c r="E48" s="33">
        <f t="shared" si="60"/>
        <v>18830880</v>
      </c>
      <c r="F48" s="33">
        <f t="shared" si="61"/>
        <v>0</v>
      </c>
      <c r="G48" s="33"/>
      <c r="H48" s="28">
        <f>H49</f>
        <v>18830880</v>
      </c>
      <c r="I48" s="33"/>
      <c r="J48" s="33"/>
      <c r="K48" s="29"/>
      <c r="L48" s="29"/>
      <c r="M48" s="29"/>
      <c r="N48" s="29"/>
      <c r="O48" s="29"/>
      <c r="P48" s="29"/>
    </row>
    <row r="49" spans="1:16" s="18" customFormat="1" x14ac:dyDescent="0.25">
      <c r="A49" s="30"/>
      <c r="B49" s="50"/>
      <c r="C49" s="50" t="s">
        <v>119</v>
      </c>
      <c r="D49" s="51" t="s">
        <v>120</v>
      </c>
      <c r="E49" s="33">
        <f t="shared" si="60"/>
        <v>18830880</v>
      </c>
      <c r="F49" s="33">
        <f t="shared" si="61"/>
        <v>0</v>
      </c>
      <c r="G49" s="33"/>
      <c r="H49" s="40">
        <f>'[1]Biểu 2c Phan II '!$G$72</f>
        <v>18830880</v>
      </c>
      <c r="I49" s="33"/>
      <c r="J49" s="33"/>
      <c r="K49" s="29"/>
      <c r="L49" s="29"/>
      <c r="M49" s="29"/>
      <c r="N49" s="29"/>
      <c r="O49" s="29"/>
      <c r="P49" s="29"/>
    </row>
    <row r="50" spans="1:16" s="18" customFormat="1" x14ac:dyDescent="0.25">
      <c r="A50" s="25" t="s">
        <v>21</v>
      </c>
      <c r="B50" s="26">
        <v>6700</v>
      </c>
      <c r="C50" s="26" t="s">
        <v>22</v>
      </c>
      <c r="D50" s="27" t="s">
        <v>73</v>
      </c>
      <c r="E50" s="28">
        <f t="shared" ref="E50:E51" si="65">H50+K50+N50</f>
        <v>9600000</v>
      </c>
      <c r="F50" s="28">
        <f t="shared" ref="F50:F51" si="66">I50+L50+O50</f>
        <v>9600000</v>
      </c>
      <c r="G50" s="28">
        <f t="shared" ref="G50:G51" si="67">F50-E50</f>
        <v>0</v>
      </c>
      <c r="H50" s="36">
        <f>SUM(H51)</f>
        <v>9600000</v>
      </c>
      <c r="I50" s="28">
        <f t="shared" ref="I50:I51" si="68">H50</f>
        <v>9600000</v>
      </c>
      <c r="J50" s="28">
        <f t="shared" ref="J50:J51" si="69">I50-H50</f>
        <v>0</v>
      </c>
      <c r="K50" s="36">
        <f>SUM(K51)</f>
        <v>0</v>
      </c>
      <c r="L50" s="29">
        <f t="shared" si="59"/>
        <v>0</v>
      </c>
      <c r="M50" s="29"/>
      <c r="N50" s="29"/>
      <c r="O50" s="29"/>
      <c r="P50" s="29"/>
    </row>
    <row r="51" spans="1:16" s="18" customFormat="1" x14ac:dyDescent="0.25">
      <c r="A51" s="30" t="s">
        <v>21</v>
      </c>
      <c r="B51" s="31" t="s">
        <v>21</v>
      </c>
      <c r="C51" s="52" t="s">
        <v>121</v>
      </c>
      <c r="D51" s="53" t="s">
        <v>122</v>
      </c>
      <c r="E51" s="33">
        <f t="shared" si="65"/>
        <v>9600000</v>
      </c>
      <c r="F51" s="33">
        <f t="shared" si="66"/>
        <v>9600000</v>
      </c>
      <c r="G51" s="33">
        <f t="shared" si="67"/>
        <v>0</v>
      </c>
      <c r="H51" s="40">
        <f>'[1]Biểu 2c Phan II '!$G$85</f>
        <v>9600000</v>
      </c>
      <c r="I51" s="33">
        <f t="shared" si="68"/>
        <v>9600000</v>
      </c>
      <c r="J51" s="33">
        <f t="shared" si="69"/>
        <v>0</v>
      </c>
      <c r="K51" s="29"/>
      <c r="L51" s="29">
        <f t="shared" si="59"/>
        <v>0</v>
      </c>
      <c r="M51" s="29"/>
      <c r="N51" s="29"/>
      <c r="O51" s="29"/>
      <c r="P51" s="29"/>
    </row>
    <row r="52" spans="1:16" s="18" customFormat="1" x14ac:dyDescent="0.25">
      <c r="A52" s="25" t="s">
        <v>21</v>
      </c>
      <c r="B52" s="26">
        <v>6750</v>
      </c>
      <c r="C52" s="26" t="s">
        <v>22</v>
      </c>
      <c r="D52" s="27" t="s">
        <v>74</v>
      </c>
      <c r="E52" s="28">
        <f t="shared" ref="E52:E55" si="70">H52+K52+N52</f>
        <v>133200000</v>
      </c>
      <c r="F52" s="28">
        <f t="shared" ref="F52:F55" si="71">I52+L52+O52</f>
        <v>133200000</v>
      </c>
      <c r="G52" s="28">
        <f t="shared" ref="G52:G55" si="72">F52-E52</f>
        <v>0</v>
      </c>
      <c r="H52" s="36">
        <f>SUM(H53:H55)</f>
        <v>33300000</v>
      </c>
      <c r="I52" s="28">
        <f t="shared" ref="I52:I55" si="73">H52</f>
        <v>33300000</v>
      </c>
      <c r="J52" s="28">
        <f t="shared" ref="J52:J55" si="74">I52-H52</f>
        <v>0</v>
      </c>
      <c r="K52" s="36">
        <f>SUM(K53:K55)</f>
        <v>99900000</v>
      </c>
      <c r="L52" s="29">
        <f t="shared" si="59"/>
        <v>99900000</v>
      </c>
      <c r="M52" s="29"/>
      <c r="N52" s="29"/>
      <c r="O52" s="29"/>
      <c r="P52" s="29"/>
    </row>
    <row r="53" spans="1:16" s="18" customFormat="1" x14ac:dyDescent="0.25">
      <c r="A53" s="30" t="s">
        <v>21</v>
      </c>
      <c r="B53" s="31" t="s">
        <v>21</v>
      </c>
      <c r="C53" s="31">
        <v>6754</v>
      </c>
      <c r="D53" s="32" t="s">
        <v>108</v>
      </c>
      <c r="E53" s="33">
        <f t="shared" ref="E53" si="75">H53+K53+N53</f>
        <v>0</v>
      </c>
      <c r="F53" s="33">
        <f t="shared" ref="F53" si="76">I53+L53+O53</f>
        <v>0</v>
      </c>
      <c r="G53" s="33">
        <f t="shared" ref="G53" si="77">F53-E53</f>
        <v>0</v>
      </c>
      <c r="H53" s="33"/>
      <c r="I53" s="33">
        <f t="shared" ref="I53" si="78">H53</f>
        <v>0</v>
      </c>
      <c r="J53" s="33">
        <f t="shared" ref="J53" si="79">I53-H53</f>
        <v>0</v>
      </c>
      <c r="K53" s="29"/>
      <c r="L53" s="29">
        <f t="shared" ref="L53" si="80">K53</f>
        <v>0</v>
      </c>
      <c r="M53" s="29"/>
      <c r="N53" s="29"/>
      <c r="O53" s="29"/>
      <c r="P53" s="29"/>
    </row>
    <row r="54" spans="1:16" s="18" customFormat="1" x14ac:dyDescent="0.25">
      <c r="A54" s="30" t="s">
        <v>21</v>
      </c>
      <c r="B54" s="31" t="s">
        <v>21</v>
      </c>
      <c r="C54" s="31">
        <v>6757</v>
      </c>
      <c r="D54" s="32" t="s">
        <v>109</v>
      </c>
      <c r="E54" s="33">
        <f t="shared" ref="E54" si="81">H54+K54+N54</f>
        <v>133200000</v>
      </c>
      <c r="F54" s="33">
        <f t="shared" ref="F54" si="82">I54+L54+O54</f>
        <v>133200000</v>
      </c>
      <c r="G54" s="33">
        <f t="shared" ref="G54" si="83">F54-E54</f>
        <v>0</v>
      </c>
      <c r="H54" s="40">
        <f>'[1]Biểu 2c Phan II '!$G$93</f>
        <v>33300000</v>
      </c>
      <c r="I54" s="33">
        <f t="shared" ref="I54" si="84">H54</f>
        <v>33300000</v>
      </c>
      <c r="J54" s="33">
        <f t="shared" ref="J54" si="85">I54-H54</f>
        <v>0</v>
      </c>
      <c r="K54" s="29">
        <v>99900000</v>
      </c>
      <c r="L54" s="29">
        <f t="shared" ref="L54" si="86">K54</f>
        <v>99900000</v>
      </c>
      <c r="M54" s="29"/>
      <c r="N54" s="29"/>
      <c r="O54" s="29"/>
      <c r="P54" s="29"/>
    </row>
    <row r="55" spans="1:16" s="18" customFormat="1" x14ac:dyDescent="0.25">
      <c r="A55" s="30" t="s">
        <v>21</v>
      </c>
      <c r="B55" s="31" t="s">
        <v>21</v>
      </c>
      <c r="C55" s="31">
        <v>6799</v>
      </c>
      <c r="D55" s="32" t="s">
        <v>75</v>
      </c>
      <c r="E55" s="33">
        <f t="shared" si="70"/>
        <v>0</v>
      </c>
      <c r="F55" s="33">
        <f t="shared" si="71"/>
        <v>0</v>
      </c>
      <c r="G55" s="33">
        <f t="shared" si="72"/>
        <v>0</v>
      </c>
      <c r="H55" s="33">
        <v>0</v>
      </c>
      <c r="I55" s="33">
        <f t="shared" si="73"/>
        <v>0</v>
      </c>
      <c r="J55" s="33">
        <f t="shared" si="74"/>
        <v>0</v>
      </c>
      <c r="K55" s="29"/>
      <c r="L55" s="29">
        <f t="shared" si="59"/>
        <v>0</v>
      </c>
      <c r="M55" s="29"/>
      <c r="N55" s="29"/>
      <c r="O55" s="29"/>
      <c r="P55" s="29"/>
    </row>
    <row r="56" spans="1:16" s="18" customFormat="1" ht="78.75" x14ac:dyDescent="0.25">
      <c r="A56" s="25" t="s">
        <v>21</v>
      </c>
      <c r="B56" s="26" t="s">
        <v>58</v>
      </c>
      <c r="C56" s="26" t="s">
        <v>22</v>
      </c>
      <c r="D56" s="27" t="s">
        <v>59</v>
      </c>
      <c r="E56" s="28">
        <f t="shared" si="3"/>
        <v>105516900</v>
      </c>
      <c r="F56" s="28">
        <f t="shared" si="4"/>
        <v>105516900</v>
      </c>
      <c r="G56" s="28">
        <f t="shared" si="5"/>
        <v>0</v>
      </c>
      <c r="H56" s="36">
        <f>SUM(H57:H61)</f>
        <v>105516900</v>
      </c>
      <c r="I56" s="28">
        <f t="shared" si="6"/>
        <v>105516900</v>
      </c>
      <c r="J56" s="28">
        <f t="shared" si="7"/>
        <v>0</v>
      </c>
      <c r="K56" s="36">
        <f>SUM(K57:K61)</f>
        <v>0</v>
      </c>
      <c r="L56" s="29">
        <f t="shared" si="59"/>
        <v>0</v>
      </c>
      <c r="M56" s="29"/>
      <c r="N56" s="29"/>
      <c r="O56" s="29"/>
      <c r="P56" s="29"/>
    </row>
    <row r="57" spans="1:16" s="18" customFormat="1" x14ac:dyDescent="0.25">
      <c r="A57" s="30" t="s">
        <v>21</v>
      </c>
      <c r="B57" s="31" t="s">
        <v>21</v>
      </c>
      <c r="C57" s="31">
        <v>6907</v>
      </c>
      <c r="D57" s="32" t="s">
        <v>85</v>
      </c>
      <c r="E57" s="33">
        <f t="shared" ref="E57" si="87">H57+K57+N57</f>
        <v>0</v>
      </c>
      <c r="F57" s="33">
        <f t="shared" ref="F57" si="88">I57+L57+O57</f>
        <v>0</v>
      </c>
      <c r="G57" s="33">
        <f t="shared" ref="G57" si="89">F57-E57</f>
        <v>0</v>
      </c>
      <c r="H57" s="33"/>
      <c r="I57" s="33">
        <f t="shared" ref="I57" si="90">H57</f>
        <v>0</v>
      </c>
      <c r="J57" s="33">
        <f t="shared" ref="J57" si="91">I57-H57</f>
        <v>0</v>
      </c>
      <c r="K57" s="29"/>
      <c r="L57" s="29">
        <f t="shared" si="59"/>
        <v>0</v>
      </c>
      <c r="M57" s="29"/>
      <c r="N57" s="29"/>
      <c r="O57" s="29"/>
      <c r="P57" s="29"/>
    </row>
    <row r="58" spans="1:16" s="18" customFormat="1" x14ac:dyDescent="0.25">
      <c r="A58" s="30" t="s">
        <v>21</v>
      </c>
      <c r="B58" s="31" t="s">
        <v>21</v>
      </c>
      <c r="C58" s="31" t="s">
        <v>60</v>
      </c>
      <c r="D58" s="32" t="s">
        <v>61</v>
      </c>
      <c r="E58" s="33">
        <f t="shared" si="3"/>
        <v>105516900</v>
      </c>
      <c r="F58" s="33">
        <f t="shared" si="4"/>
        <v>105516900</v>
      </c>
      <c r="G58" s="33">
        <f t="shared" si="5"/>
        <v>0</v>
      </c>
      <c r="H58" s="40">
        <f>'[1]Biểu 2c Phan II '!$G$100</f>
        <v>105516900</v>
      </c>
      <c r="I58" s="33">
        <f t="shared" si="6"/>
        <v>105516900</v>
      </c>
      <c r="J58" s="33">
        <f t="shared" si="7"/>
        <v>0</v>
      </c>
      <c r="K58" s="29"/>
      <c r="L58" s="29">
        <f t="shared" si="59"/>
        <v>0</v>
      </c>
      <c r="M58" s="29"/>
      <c r="N58" s="29"/>
      <c r="O58" s="29"/>
      <c r="P58" s="29"/>
    </row>
    <row r="59" spans="1:16" s="18" customFormat="1" x14ac:dyDescent="0.25">
      <c r="A59" s="30" t="s">
        <v>21</v>
      </c>
      <c r="B59" s="31" t="s">
        <v>21</v>
      </c>
      <c r="C59" s="31">
        <v>6913</v>
      </c>
      <c r="D59" s="32" t="s">
        <v>86</v>
      </c>
      <c r="E59" s="33">
        <f t="shared" ref="E59:E60" si="92">H59+K59+N59</f>
        <v>0</v>
      </c>
      <c r="F59" s="33">
        <f t="shared" ref="F59:F60" si="93">I59+L59+O59</f>
        <v>0</v>
      </c>
      <c r="G59" s="33">
        <f t="shared" ref="G59:G60" si="94">F59-E59</f>
        <v>0</v>
      </c>
      <c r="H59" s="33"/>
      <c r="I59" s="33">
        <f t="shared" ref="I59:I60" si="95">H59</f>
        <v>0</v>
      </c>
      <c r="J59" s="33">
        <f t="shared" ref="J59:J60" si="96">I59-H59</f>
        <v>0</v>
      </c>
      <c r="K59" s="29"/>
      <c r="L59" s="29">
        <f t="shared" si="59"/>
        <v>0</v>
      </c>
      <c r="M59" s="29"/>
      <c r="N59" s="29"/>
      <c r="O59" s="29"/>
      <c r="P59" s="29"/>
    </row>
    <row r="60" spans="1:16" s="18" customFormat="1" x14ac:dyDescent="0.25">
      <c r="A60" s="30" t="s">
        <v>21</v>
      </c>
      <c r="B60" s="31" t="s">
        <v>21</v>
      </c>
      <c r="C60" s="31">
        <v>6921</v>
      </c>
      <c r="D60" s="32" t="s">
        <v>98</v>
      </c>
      <c r="E60" s="33">
        <f t="shared" si="92"/>
        <v>0</v>
      </c>
      <c r="F60" s="33">
        <f t="shared" si="93"/>
        <v>0</v>
      </c>
      <c r="G60" s="33">
        <f t="shared" si="94"/>
        <v>0</v>
      </c>
      <c r="H60" s="33"/>
      <c r="I60" s="33">
        <f t="shared" si="95"/>
        <v>0</v>
      </c>
      <c r="J60" s="33">
        <f t="shared" si="96"/>
        <v>0</v>
      </c>
      <c r="K60" s="29">
        <v>0</v>
      </c>
      <c r="L60" s="29">
        <f t="shared" ref="L60" si="97">K60</f>
        <v>0</v>
      </c>
      <c r="M60" s="29"/>
      <c r="N60" s="29"/>
      <c r="O60" s="29"/>
      <c r="P60" s="29"/>
    </row>
    <row r="61" spans="1:16" s="18" customFormat="1" ht="35.25" customHeight="1" x14ac:dyDescent="0.25">
      <c r="A61" s="30" t="s">
        <v>21</v>
      </c>
      <c r="B61" s="31" t="s">
        <v>21</v>
      </c>
      <c r="C61" s="31">
        <v>6949</v>
      </c>
      <c r="D61" s="32" t="s">
        <v>110</v>
      </c>
      <c r="E61" s="33">
        <f t="shared" si="3"/>
        <v>0</v>
      </c>
      <c r="F61" s="33">
        <f t="shared" si="4"/>
        <v>0</v>
      </c>
      <c r="G61" s="33">
        <f t="shared" si="5"/>
        <v>0</v>
      </c>
      <c r="H61" s="33">
        <v>0</v>
      </c>
      <c r="I61" s="33">
        <f t="shared" si="6"/>
        <v>0</v>
      </c>
      <c r="J61" s="33">
        <f t="shared" si="7"/>
        <v>0</v>
      </c>
      <c r="K61" s="29"/>
      <c r="L61" s="29">
        <f t="shared" si="59"/>
        <v>0</v>
      </c>
      <c r="M61" s="29"/>
      <c r="N61" s="29"/>
      <c r="O61" s="29"/>
      <c r="P61" s="29"/>
    </row>
    <row r="62" spans="1:16" s="18" customFormat="1" ht="31.5" x14ac:dyDescent="0.25">
      <c r="A62" s="25" t="s">
        <v>21</v>
      </c>
      <c r="B62" s="26">
        <v>6950</v>
      </c>
      <c r="C62" s="26" t="s">
        <v>22</v>
      </c>
      <c r="D62" s="27" t="s">
        <v>111</v>
      </c>
      <c r="E62" s="28">
        <f t="shared" si="3"/>
        <v>242456400</v>
      </c>
      <c r="F62" s="28">
        <f t="shared" si="4"/>
        <v>242456400</v>
      </c>
      <c r="G62" s="28">
        <f t="shared" si="5"/>
        <v>0</v>
      </c>
      <c r="H62" s="36">
        <f>SUM(H63:H63)</f>
        <v>19085000</v>
      </c>
      <c r="I62" s="28">
        <f t="shared" si="6"/>
        <v>19085000</v>
      </c>
      <c r="J62" s="28">
        <f t="shared" si="7"/>
        <v>0</v>
      </c>
      <c r="K62" s="36">
        <f>SUM(K63:K64)</f>
        <v>223371400</v>
      </c>
      <c r="L62" s="20">
        <f t="shared" ref="L62:L63" si="98">K62</f>
        <v>223371400</v>
      </c>
      <c r="M62" s="29"/>
      <c r="N62" s="29"/>
      <c r="O62" s="29"/>
      <c r="P62" s="29"/>
    </row>
    <row r="63" spans="1:16" s="18" customFormat="1" x14ac:dyDescent="0.25">
      <c r="A63" s="30" t="s">
        <v>21</v>
      </c>
      <c r="B63" s="31" t="s">
        <v>21</v>
      </c>
      <c r="C63" s="52" t="s">
        <v>123</v>
      </c>
      <c r="D63" s="53" t="s">
        <v>124</v>
      </c>
      <c r="E63" s="33">
        <f t="shared" si="3"/>
        <v>19085000</v>
      </c>
      <c r="F63" s="33">
        <f t="shared" si="4"/>
        <v>19085000</v>
      </c>
      <c r="G63" s="33">
        <f t="shared" si="5"/>
        <v>0</v>
      </c>
      <c r="H63" s="40">
        <f>'[1]Biểu 2c Phan II '!$G$108</f>
        <v>19085000</v>
      </c>
      <c r="I63" s="33">
        <f t="shared" si="6"/>
        <v>19085000</v>
      </c>
      <c r="J63" s="33">
        <f t="shared" si="7"/>
        <v>0</v>
      </c>
      <c r="K63" s="29"/>
      <c r="L63" s="29">
        <f t="shared" si="98"/>
        <v>0</v>
      </c>
      <c r="M63" s="29"/>
      <c r="N63" s="29"/>
      <c r="O63" s="29"/>
      <c r="P63" s="29"/>
    </row>
    <row r="64" spans="1:16" s="18" customFormat="1" ht="31.5" x14ac:dyDescent="0.25">
      <c r="A64" s="25" t="s">
        <v>21</v>
      </c>
      <c r="B64" s="26" t="s">
        <v>62</v>
      </c>
      <c r="C64" s="26" t="s">
        <v>22</v>
      </c>
      <c r="D64" s="27" t="s">
        <v>63</v>
      </c>
      <c r="E64" s="28">
        <f t="shared" si="3"/>
        <v>293795000</v>
      </c>
      <c r="F64" s="28">
        <f t="shared" si="4"/>
        <v>293795000</v>
      </c>
      <c r="G64" s="28">
        <f t="shared" si="5"/>
        <v>0</v>
      </c>
      <c r="H64" s="36">
        <f>SUM(H65:H67)</f>
        <v>70423600</v>
      </c>
      <c r="I64" s="28">
        <f t="shared" si="6"/>
        <v>70423600</v>
      </c>
      <c r="J64" s="28">
        <f t="shared" si="7"/>
        <v>0</v>
      </c>
      <c r="K64" s="36">
        <f>SUM(K65:K67)</f>
        <v>223371400</v>
      </c>
      <c r="L64" s="20">
        <f t="shared" si="59"/>
        <v>223371400</v>
      </c>
      <c r="M64" s="29"/>
      <c r="N64" s="29"/>
      <c r="O64" s="29"/>
      <c r="P64" s="29"/>
    </row>
    <row r="65" spans="1:16" s="18" customFormat="1" x14ac:dyDescent="0.25">
      <c r="A65" s="30" t="s">
        <v>21</v>
      </c>
      <c r="B65" s="31" t="s">
        <v>21</v>
      </c>
      <c r="C65" s="31">
        <v>7001</v>
      </c>
      <c r="D65" s="32" t="s">
        <v>77</v>
      </c>
      <c r="E65" s="33">
        <f t="shared" ref="E65:E66" si="99">H65+K65+N65</f>
        <v>69640000</v>
      </c>
      <c r="F65" s="33">
        <f t="shared" ref="F65:F66" si="100">I65+L65+O65</f>
        <v>69640000</v>
      </c>
      <c r="G65" s="33">
        <f t="shared" ref="G65:G66" si="101">F65-E65</f>
        <v>0</v>
      </c>
      <c r="H65" s="33">
        <v>0</v>
      </c>
      <c r="I65" s="33">
        <f t="shared" ref="I65:I66" si="102">H65</f>
        <v>0</v>
      </c>
      <c r="J65" s="33">
        <f t="shared" ref="J65:J66" si="103">I65-H65</f>
        <v>0</v>
      </c>
      <c r="K65" s="29">
        <v>69640000</v>
      </c>
      <c r="L65" s="29">
        <f t="shared" si="59"/>
        <v>69640000</v>
      </c>
      <c r="M65" s="29"/>
      <c r="N65" s="29"/>
      <c r="O65" s="29"/>
      <c r="P65" s="29"/>
    </row>
    <row r="66" spans="1:16" s="18" customFormat="1" ht="31.5" x14ac:dyDescent="0.25">
      <c r="A66" s="30" t="s">
        <v>21</v>
      </c>
      <c r="B66" s="31" t="s">
        <v>21</v>
      </c>
      <c r="C66" s="31">
        <v>7004</v>
      </c>
      <c r="D66" s="32" t="s">
        <v>99</v>
      </c>
      <c r="E66" s="33">
        <f t="shared" si="99"/>
        <v>0</v>
      </c>
      <c r="F66" s="33">
        <f t="shared" si="100"/>
        <v>0</v>
      </c>
      <c r="G66" s="33">
        <f t="shared" si="101"/>
        <v>0</v>
      </c>
      <c r="H66" s="33"/>
      <c r="I66" s="33">
        <f t="shared" si="102"/>
        <v>0</v>
      </c>
      <c r="J66" s="33">
        <f t="shared" si="103"/>
        <v>0</v>
      </c>
      <c r="K66" s="29"/>
      <c r="L66" s="29">
        <f t="shared" si="59"/>
        <v>0</v>
      </c>
      <c r="M66" s="29"/>
      <c r="N66" s="29"/>
      <c r="O66" s="29"/>
      <c r="P66" s="29"/>
    </row>
    <row r="67" spans="1:16" s="18" customFormat="1" x14ac:dyDescent="0.25">
      <c r="A67" s="30" t="s">
        <v>21</v>
      </c>
      <c r="B67" s="31" t="s">
        <v>21</v>
      </c>
      <c r="C67" s="31" t="s">
        <v>64</v>
      </c>
      <c r="D67" s="32" t="s">
        <v>65</v>
      </c>
      <c r="E67" s="33">
        <f t="shared" si="3"/>
        <v>224155000</v>
      </c>
      <c r="F67" s="33">
        <f t="shared" si="4"/>
        <v>224155000</v>
      </c>
      <c r="G67" s="33">
        <f t="shared" si="5"/>
        <v>0</v>
      </c>
      <c r="H67" s="40">
        <f>'[1]Biểu 2c Phan II '!$G$113</f>
        <v>70423600</v>
      </c>
      <c r="I67" s="33">
        <f t="shared" si="6"/>
        <v>70423600</v>
      </c>
      <c r="J67" s="33">
        <f t="shared" si="7"/>
        <v>0</v>
      </c>
      <c r="K67" s="29">
        <v>153731400</v>
      </c>
      <c r="L67" s="29">
        <f t="shared" si="59"/>
        <v>153731400</v>
      </c>
      <c r="M67" s="29"/>
      <c r="N67" s="29"/>
      <c r="O67" s="29"/>
      <c r="P67" s="29"/>
    </row>
    <row r="68" spans="1:16" s="18" customFormat="1" x14ac:dyDescent="0.25">
      <c r="A68" s="25" t="s">
        <v>21</v>
      </c>
      <c r="B68" s="26">
        <v>7050</v>
      </c>
      <c r="C68" s="26" t="s">
        <v>22</v>
      </c>
      <c r="D68" s="27" t="s">
        <v>100</v>
      </c>
      <c r="E68" s="28">
        <f t="shared" ref="E68:E69" si="104">H68+K68+N68</f>
        <v>0</v>
      </c>
      <c r="F68" s="28">
        <f t="shared" ref="F68:F69" si="105">I68+L68+O68</f>
        <v>0</v>
      </c>
      <c r="G68" s="28">
        <f t="shared" ref="G68:G69" si="106">F68-E68</f>
        <v>0</v>
      </c>
      <c r="H68" s="36">
        <f>SUM(H69:H70)</f>
        <v>0</v>
      </c>
      <c r="I68" s="28">
        <f t="shared" ref="I68:I69" si="107">H68</f>
        <v>0</v>
      </c>
      <c r="J68" s="28">
        <f t="shared" ref="J68:J69" si="108">I68-H68</f>
        <v>0</v>
      </c>
      <c r="K68" s="36">
        <f>SUM(K69:K70)</f>
        <v>0</v>
      </c>
      <c r="L68" s="29">
        <f t="shared" si="59"/>
        <v>0</v>
      </c>
      <c r="M68" s="29"/>
      <c r="N68" s="29"/>
      <c r="O68" s="29"/>
      <c r="P68" s="29"/>
    </row>
    <row r="69" spans="1:16" s="18" customFormat="1" ht="31.5" x14ac:dyDescent="0.25">
      <c r="A69" s="30" t="s">
        <v>21</v>
      </c>
      <c r="B69" s="31" t="s">
        <v>21</v>
      </c>
      <c r="C69" s="31">
        <v>7053</v>
      </c>
      <c r="D69" s="32" t="s">
        <v>101</v>
      </c>
      <c r="E69" s="33">
        <f t="shared" si="104"/>
        <v>0</v>
      </c>
      <c r="F69" s="33">
        <f t="shared" si="105"/>
        <v>0</v>
      </c>
      <c r="G69" s="33">
        <f t="shared" si="106"/>
        <v>0</v>
      </c>
      <c r="H69" s="33"/>
      <c r="I69" s="33">
        <f t="shared" si="107"/>
        <v>0</v>
      </c>
      <c r="J69" s="33">
        <f t="shared" si="108"/>
        <v>0</v>
      </c>
      <c r="K69" s="29"/>
      <c r="L69" s="29">
        <f t="shared" si="59"/>
        <v>0</v>
      </c>
      <c r="M69" s="29"/>
      <c r="N69" s="29"/>
      <c r="O69" s="29"/>
      <c r="P69" s="29"/>
    </row>
    <row r="70" spans="1:16" s="18" customFormat="1" x14ac:dyDescent="0.25">
      <c r="A70" s="30" t="s">
        <v>21</v>
      </c>
      <c r="B70" s="31" t="s">
        <v>21</v>
      </c>
      <c r="C70" s="31">
        <v>7099</v>
      </c>
      <c r="D70" s="32" t="s">
        <v>106</v>
      </c>
      <c r="E70" s="33">
        <f t="shared" ref="E70" si="109">H70+K70+N70</f>
        <v>0</v>
      </c>
      <c r="F70" s="33">
        <f t="shared" ref="F70" si="110">I70+L70+O70</f>
        <v>0</v>
      </c>
      <c r="G70" s="33">
        <f t="shared" ref="G70" si="111">F70-E70</f>
        <v>0</v>
      </c>
      <c r="H70" s="33"/>
      <c r="I70" s="33">
        <f t="shared" ref="I70" si="112">H70</f>
        <v>0</v>
      </c>
      <c r="J70" s="33">
        <f t="shared" ref="J70" si="113">I70-H70</f>
        <v>0</v>
      </c>
      <c r="K70" s="29"/>
      <c r="L70" s="29">
        <f t="shared" si="59"/>
        <v>0</v>
      </c>
      <c r="M70" s="29"/>
      <c r="N70" s="29"/>
      <c r="O70" s="29"/>
      <c r="P70" s="29"/>
    </row>
    <row r="71" spans="1:16" s="18" customFormat="1" x14ac:dyDescent="0.25">
      <c r="A71" s="25" t="s">
        <v>21</v>
      </c>
      <c r="B71" s="26" t="s">
        <v>66</v>
      </c>
      <c r="C71" s="26" t="s">
        <v>22</v>
      </c>
      <c r="D71" s="27" t="s">
        <v>67</v>
      </c>
      <c r="E71" s="28">
        <f t="shared" si="3"/>
        <v>4058519269</v>
      </c>
      <c r="F71" s="28">
        <f t="shared" si="4"/>
        <v>4058519269</v>
      </c>
      <c r="G71" s="28">
        <f t="shared" si="5"/>
        <v>0</v>
      </c>
      <c r="H71" s="36">
        <f>SUM(H72:H74)</f>
        <v>6000000</v>
      </c>
      <c r="I71" s="28">
        <f t="shared" si="6"/>
        <v>6000000</v>
      </c>
      <c r="J71" s="28">
        <f t="shared" si="7"/>
        <v>0</v>
      </c>
      <c r="K71" s="36">
        <f>SUM(K72:K74)</f>
        <v>8102000</v>
      </c>
      <c r="L71" s="20">
        <f t="shared" si="59"/>
        <v>8102000</v>
      </c>
      <c r="M71" s="29"/>
      <c r="N71" s="20">
        <f>SUM(N72:N74)</f>
        <v>4044417269</v>
      </c>
      <c r="O71" s="20">
        <f>N71</f>
        <v>4044417269</v>
      </c>
      <c r="P71" s="29"/>
    </row>
    <row r="72" spans="1:16" s="18" customFormat="1" x14ac:dyDescent="0.25">
      <c r="A72" s="30" t="s">
        <v>21</v>
      </c>
      <c r="B72" s="31" t="s">
        <v>21</v>
      </c>
      <c r="C72" s="31">
        <v>7756</v>
      </c>
      <c r="D72" s="32" t="s">
        <v>102</v>
      </c>
      <c r="E72" s="33">
        <f t="shared" ref="E72" si="114">H72+K72+N72</f>
        <v>6000000</v>
      </c>
      <c r="F72" s="33">
        <f t="shared" ref="F72" si="115">I72+L72+O72</f>
        <v>6000000</v>
      </c>
      <c r="G72" s="33">
        <f t="shared" ref="G72" si="116">F72-E72</f>
        <v>0</v>
      </c>
      <c r="H72" s="40">
        <f>'[1]Biểu 2c Phan II '!$G$122</f>
        <v>6000000</v>
      </c>
      <c r="I72" s="33">
        <f t="shared" ref="I72" si="117">H72</f>
        <v>6000000</v>
      </c>
      <c r="J72" s="33">
        <f t="shared" ref="J72" si="118">I72-H72</f>
        <v>0</v>
      </c>
      <c r="K72" s="29">
        <v>0</v>
      </c>
      <c r="L72" s="29">
        <f t="shared" si="59"/>
        <v>0</v>
      </c>
      <c r="M72" s="29"/>
      <c r="N72" s="29"/>
      <c r="O72" s="29"/>
      <c r="P72" s="29"/>
    </row>
    <row r="73" spans="1:16" s="18" customFormat="1" ht="31.5" x14ac:dyDescent="0.25">
      <c r="A73" s="30" t="s">
        <v>21</v>
      </c>
      <c r="B73" s="31" t="s">
        <v>21</v>
      </c>
      <c r="C73" s="31">
        <v>7766</v>
      </c>
      <c r="D73" s="32" t="s">
        <v>76</v>
      </c>
      <c r="E73" s="33">
        <f t="shared" si="3"/>
        <v>0</v>
      </c>
      <c r="F73" s="33">
        <f t="shared" si="4"/>
        <v>0</v>
      </c>
      <c r="G73" s="33">
        <f t="shared" si="5"/>
        <v>0</v>
      </c>
      <c r="H73" s="39">
        <v>0</v>
      </c>
      <c r="I73" s="33">
        <f t="shared" si="6"/>
        <v>0</v>
      </c>
      <c r="J73" s="33">
        <f t="shared" si="7"/>
        <v>0</v>
      </c>
      <c r="K73" s="29"/>
      <c r="L73" s="29">
        <f t="shared" si="59"/>
        <v>0</v>
      </c>
      <c r="M73" s="29"/>
      <c r="N73" s="29"/>
      <c r="O73" s="29"/>
      <c r="P73" s="29"/>
    </row>
    <row r="74" spans="1:16" s="18" customFormat="1" x14ac:dyDescent="0.25">
      <c r="A74" s="30" t="s">
        <v>21</v>
      </c>
      <c r="B74" s="31" t="s">
        <v>21</v>
      </c>
      <c r="C74" s="31">
        <v>7799</v>
      </c>
      <c r="D74" s="32" t="s">
        <v>107</v>
      </c>
      <c r="E74" s="33">
        <f t="shared" ref="E74:E76" si="119">H74+K74+N74</f>
        <v>4052519269</v>
      </c>
      <c r="F74" s="33">
        <f t="shared" ref="F74:F76" si="120">I74+L74+O74</f>
        <v>4052519269</v>
      </c>
      <c r="G74" s="33">
        <f t="shared" ref="G74:G76" si="121">F74-E74</f>
        <v>0</v>
      </c>
      <c r="H74" s="33">
        <v>0</v>
      </c>
      <c r="I74" s="33">
        <f t="shared" ref="I74:I76" si="122">H74</f>
        <v>0</v>
      </c>
      <c r="J74" s="33">
        <f t="shared" ref="J74:J76" si="123">I74-H74</f>
        <v>0</v>
      </c>
      <c r="K74" s="29">
        <v>8102000</v>
      </c>
      <c r="L74" s="29">
        <f t="shared" si="59"/>
        <v>8102000</v>
      </c>
      <c r="M74" s="29"/>
      <c r="N74" s="29">
        <v>4044417269</v>
      </c>
      <c r="O74" s="29">
        <f>N74</f>
        <v>4044417269</v>
      </c>
      <c r="P74" s="29"/>
    </row>
    <row r="75" spans="1:16" s="18" customFormat="1" x14ac:dyDescent="0.25">
      <c r="A75" s="25" t="s">
        <v>21</v>
      </c>
      <c r="B75" s="26">
        <v>7900</v>
      </c>
      <c r="C75" s="26" t="s">
        <v>22</v>
      </c>
      <c r="D75" s="27" t="s">
        <v>112</v>
      </c>
      <c r="E75" s="28">
        <f t="shared" si="119"/>
        <v>0</v>
      </c>
      <c r="F75" s="28">
        <f t="shared" si="120"/>
        <v>0</v>
      </c>
      <c r="G75" s="28">
        <f t="shared" si="121"/>
        <v>0</v>
      </c>
      <c r="H75" s="36">
        <f>SUM(H76:H76)</f>
        <v>0</v>
      </c>
      <c r="I75" s="28">
        <f t="shared" si="122"/>
        <v>0</v>
      </c>
      <c r="J75" s="28">
        <f t="shared" si="123"/>
        <v>0</v>
      </c>
      <c r="K75" s="36">
        <f>SUM(K76:K78)</f>
        <v>0</v>
      </c>
      <c r="L75" s="29">
        <f t="shared" ref="L75:L76" si="124">K75</f>
        <v>0</v>
      </c>
      <c r="M75" s="29"/>
      <c r="N75" s="29"/>
      <c r="O75" s="29"/>
      <c r="P75" s="29"/>
    </row>
    <row r="76" spans="1:16" s="18" customFormat="1" x14ac:dyDescent="0.25">
      <c r="A76" s="30" t="s">
        <v>21</v>
      </c>
      <c r="B76" s="31" t="s">
        <v>21</v>
      </c>
      <c r="C76" s="31">
        <v>7903</v>
      </c>
      <c r="D76" s="32" t="s">
        <v>113</v>
      </c>
      <c r="E76" s="33">
        <f t="shared" si="119"/>
        <v>0</v>
      </c>
      <c r="F76" s="33">
        <f t="shared" si="120"/>
        <v>0</v>
      </c>
      <c r="G76" s="33">
        <f t="shared" si="121"/>
        <v>0</v>
      </c>
      <c r="H76" s="33"/>
      <c r="I76" s="33">
        <f t="shared" si="122"/>
        <v>0</v>
      </c>
      <c r="J76" s="33">
        <f t="shared" si="123"/>
        <v>0</v>
      </c>
      <c r="K76" s="29"/>
      <c r="L76" s="29">
        <f t="shared" si="124"/>
        <v>0</v>
      </c>
      <c r="M76" s="29"/>
      <c r="N76" s="29"/>
      <c r="O76" s="29"/>
      <c r="P76" s="29"/>
    </row>
    <row r="77" spans="1:16" s="18" customFormat="1" x14ac:dyDescent="0.25">
      <c r="A77" s="25" t="s">
        <v>21</v>
      </c>
      <c r="B77" s="26">
        <v>7950</v>
      </c>
      <c r="C77" s="26" t="s">
        <v>22</v>
      </c>
      <c r="D77" s="27" t="s">
        <v>103</v>
      </c>
      <c r="E77" s="28">
        <f t="shared" ref="E77:E79" si="125">H77+K77+N77</f>
        <v>46034516</v>
      </c>
      <c r="F77" s="28">
        <f t="shared" ref="F77:F79" si="126">I77+L77+O77</f>
        <v>46034516</v>
      </c>
      <c r="G77" s="28">
        <f t="shared" ref="G77:G79" si="127">F77-E77</f>
        <v>0</v>
      </c>
      <c r="H77" s="36">
        <f>SUM(H78:H79)</f>
        <v>46034516</v>
      </c>
      <c r="I77" s="28">
        <f t="shared" ref="I77:I79" si="128">H77</f>
        <v>46034516</v>
      </c>
      <c r="J77" s="28">
        <f t="shared" ref="J77:J79" si="129">I77-H77</f>
        <v>0</v>
      </c>
      <c r="K77" s="36">
        <f>SUM(K78:K79)</f>
        <v>0</v>
      </c>
      <c r="L77" s="29">
        <f t="shared" si="59"/>
        <v>0</v>
      </c>
      <c r="M77" s="29"/>
      <c r="N77" s="29"/>
      <c r="O77" s="29"/>
      <c r="P77" s="29"/>
    </row>
    <row r="78" spans="1:16" s="18" customFormat="1" ht="31.5" x14ac:dyDescent="0.25">
      <c r="A78" s="30" t="s">
        <v>21</v>
      </c>
      <c r="B78" s="31" t="s">
        <v>21</v>
      </c>
      <c r="C78" s="31">
        <v>7951</v>
      </c>
      <c r="D78" s="32" t="s">
        <v>104</v>
      </c>
      <c r="E78" s="33">
        <f t="shared" si="125"/>
        <v>32161050</v>
      </c>
      <c r="F78" s="33">
        <f t="shared" si="126"/>
        <v>32161050</v>
      </c>
      <c r="G78" s="33">
        <f t="shared" si="127"/>
        <v>0</v>
      </c>
      <c r="H78" s="33">
        <f>'[1]Biểu 2c Phan II '!$G$132</f>
        <v>32161050</v>
      </c>
      <c r="I78" s="33">
        <f t="shared" si="128"/>
        <v>32161050</v>
      </c>
      <c r="J78" s="33">
        <f t="shared" si="129"/>
        <v>0</v>
      </c>
      <c r="K78" s="29"/>
      <c r="L78" s="29">
        <f t="shared" si="59"/>
        <v>0</v>
      </c>
      <c r="M78" s="29"/>
      <c r="N78" s="29"/>
      <c r="O78" s="29"/>
      <c r="P78" s="29"/>
    </row>
    <row r="79" spans="1:16" s="18" customFormat="1" ht="38.25" customHeight="1" x14ac:dyDescent="0.25">
      <c r="A79" s="30" t="s">
        <v>21</v>
      </c>
      <c r="B79" s="31" t="s">
        <v>21</v>
      </c>
      <c r="C79" s="31">
        <v>7954</v>
      </c>
      <c r="D79" s="32" t="s">
        <v>105</v>
      </c>
      <c r="E79" s="33">
        <f t="shared" si="125"/>
        <v>13873466</v>
      </c>
      <c r="F79" s="33">
        <f t="shared" si="126"/>
        <v>13873466</v>
      </c>
      <c r="G79" s="33">
        <f t="shared" si="127"/>
        <v>0</v>
      </c>
      <c r="H79" s="33">
        <v>13873466</v>
      </c>
      <c r="I79" s="33">
        <f t="shared" si="128"/>
        <v>13873466</v>
      </c>
      <c r="J79" s="33">
        <f t="shared" si="129"/>
        <v>0</v>
      </c>
      <c r="K79" s="29"/>
      <c r="L79" s="29">
        <f t="shared" si="59"/>
        <v>0</v>
      </c>
      <c r="M79" s="29"/>
      <c r="N79" s="29"/>
      <c r="O79" s="29"/>
      <c r="P79" s="29"/>
    </row>
    <row r="80" spans="1:16" s="18" customFormat="1" x14ac:dyDescent="0.25">
      <c r="A80" s="34" t="s">
        <v>21</v>
      </c>
      <c r="B80" s="22" t="s">
        <v>21</v>
      </c>
      <c r="C80" s="22" t="s">
        <v>15</v>
      </c>
      <c r="D80" s="16" t="s">
        <v>29</v>
      </c>
      <c r="E80" s="20">
        <f>E81</f>
        <v>1648481700</v>
      </c>
      <c r="F80" s="20">
        <f>F81</f>
        <v>1648481700</v>
      </c>
      <c r="G80" s="20">
        <f t="shared" ref="G80:J80" si="130">G81</f>
        <v>0</v>
      </c>
      <c r="H80" s="20">
        <f>H81</f>
        <v>1648481700</v>
      </c>
      <c r="I80" s="20">
        <f t="shared" si="130"/>
        <v>1648481700</v>
      </c>
      <c r="J80" s="20">
        <f t="shared" si="130"/>
        <v>0</v>
      </c>
      <c r="K80" s="20">
        <f>K81</f>
        <v>0</v>
      </c>
      <c r="L80" s="20">
        <f t="shared" si="59"/>
        <v>0</v>
      </c>
      <c r="M80" s="29"/>
      <c r="N80" s="29"/>
      <c r="O80" s="29"/>
      <c r="P80" s="29"/>
    </row>
    <row r="81" spans="1:16" s="18" customFormat="1" x14ac:dyDescent="0.25">
      <c r="A81" s="14" t="s">
        <v>127</v>
      </c>
      <c r="B81" s="22" t="s">
        <v>22</v>
      </c>
      <c r="C81" s="22" t="s">
        <v>22</v>
      </c>
      <c r="D81" s="23" t="s">
        <v>128</v>
      </c>
      <c r="E81" s="24">
        <f t="shared" si="3"/>
        <v>1648481700</v>
      </c>
      <c r="F81" s="24">
        <f t="shared" si="4"/>
        <v>1648481700</v>
      </c>
      <c r="G81" s="24">
        <f t="shared" si="5"/>
        <v>0</v>
      </c>
      <c r="H81" s="24">
        <f>H82+H84+H89</f>
        <v>1648481700</v>
      </c>
      <c r="I81" s="24">
        <f t="shared" si="6"/>
        <v>1648481700</v>
      </c>
      <c r="J81" s="24">
        <f t="shared" si="7"/>
        <v>0</v>
      </c>
      <c r="K81" s="20">
        <f>K82+K84+K89</f>
        <v>0</v>
      </c>
      <c r="L81" s="20">
        <f t="shared" si="59"/>
        <v>0</v>
      </c>
      <c r="M81" s="29"/>
      <c r="N81" s="29"/>
      <c r="O81" s="29"/>
      <c r="P81" s="29"/>
    </row>
    <row r="82" spans="1:16" s="18" customFormat="1" x14ac:dyDescent="0.25">
      <c r="A82" s="25" t="s">
        <v>21</v>
      </c>
      <c r="B82" s="26" t="s">
        <v>33</v>
      </c>
      <c r="C82" s="26" t="s">
        <v>22</v>
      </c>
      <c r="D82" s="27" t="s">
        <v>34</v>
      </c>
      <c r="E82" s="28">
        <f t="shared" si="3"/>
        <v>939233010</v>
      </c>
      <c r="F82" s="28">
        <f t="shared" si="4"/>
        <v>939233010</v>
      </c>
      <c r="G82" s="28">
        <f t="shared" si="5"/>
        <v>0</v>
      </c>
      <c r="H82" s="36">
        <f>SUM(H83)</f>
        <v>939233010</v>
      </c>
      <c r="I82" s="28">
        <f t="shared" si="6"/>
        <v>939233010</v>
      </c>
      <c r="J82" s="28">
        <f t="shared" si="7"/>
        <v>0</v>
      </c>
      <c r="K82" s="36">
        <f>SUM(K83)</f>
        <v>0</v>
      </c>
      <c r="L82" s="29">
        <f t="shared" si="59"/>
        <v>0</v>
      </c>
      <c r="M82" s="29"/>
      <c r="N82" s="29"/>
      <c r="O82" s="29"/>
      <c r="P82" s="29"/>
    </row>
    <row r="83" spans="1:16" s="18" customFormat="1" ht="33.75" customHeight="1" x14ac:dyDescent="0.25">
      <c r="A83" s="30" t="s">
        <v>21</v>
      </c>
      <c r="B83" s="31" t="s">
        <v>21</v>
      </c>
      <c r="C83" s="31" t="s">
        <v>35</v>
      </c>
      <c r="D83" s="32" t="s">
        <v>36</v>
      </c>
      <c r="E83" s="33">
        <f t="shared" si="3"/>
        <v>939233010</v>
      </c>
      <c r="F83" s="33">
        <f t="shared" si="4"/>
        <v>939233010</v>
      </c>
      <c r="G83" s="33">
        <f t="shared" si="5"/>
        <v>0</v>
      </c>
      <c r="H83" s="33">
        <v>939233010</v>
      </c>
      <c r="I83" s="33">
        <f t="shared" si="6"/>
        <v>939233010</v>
      </c>
      <c r="J83" s="33">
        <f t="shared" si="7"/>
        <v>0</v>
      </c>
      <c r="K83" s="29">
        <v>0</v>
      </c>
      <c r="L83" s="29">
        <f t="shared" si="59"/>
        <v>0</v>
      </c>
      <c r="M83" s="29"/>
      <c r="N83" s="29"/>
      <c r="O83" s="29"/>
      <c r="P83" s="29"/>
    </row>
    <row r="84" spans="1:16" s="18" customFormat="1" x14ac:dyDescent="0.25">
      <c r="A84" s="25" t="s">
        <v>21</v>
      </c>
      <c r="B84" s="26" t="s">
        <v>37</v>
      </c>
      <c r="C84" s="26" t="s">
        <v>22</v>
      </c>
      <c r="D84" s="27" t="s">
        <v>38</v>
      </c>
      <c r="E84" s="28">
        <f t="shared" si="3"/>
        <v>456893093</v>
      </c>
      <c r="F84" s="28">
        <f t="shared" si="4"/>
        <v>456893093</v>
      </c>
      <c r="G84" s="28">
        <f t="shared" si="5"/>
        <v>0</v>
      </c>
      <c r="H84" s="36">
        <f>SUM(H85:H88)</f>
        <v>456893093</v>
      </c>
      <c r="I84" s="28">
        <f t="shared" si="6"/>
        <v>456893093</v>
      </c>
      <c r="J84" s="28">
        <f t="shared" si="7"/>
        <v>0</v>
      </c>
      <c r="K84" s="36">
        <f>SUM(K85:K88)</f>
        <v>0</v>
      </c>
      <c r="L84" s="29">
        <f t="shared" si="59"/>
        <v>0</v>
      </c>
      <c r="M84" s="29"/>
      <c r="N84" s="29"/>
      <c r="O84" s="29"/>
      <c r="P84" s="29"/>
    </row>
    <row r="85" spans="1:16" s="18" customFormat="1" x14ac:dyDescent="0.25">
      <c r="A85" s="30" t="s">
        <v>21</v>
      </c>
      <c r="B85" s="31" t="s">
        <v>21</v>
      </c>
      <c r="C85" s="31" t="s">
        <v>39</v>
      </c>
      <c r="D85" s="32" t="s">
        <v>40</v>
      </c>
      <c r="E85" s="33">
        <f t="shared" si="3"/>
        <v>26180012</v>
      </c>
      <c r="F85" s="33">
        <f t="shared" si="4"/>
        <v>26180012</v>
      </c>
      <c r="G85" s="33">
        <f t="shared" si="5"/>
        <v>0</v>
      </c>
      <c r="H85" s="33">
        <v>26180012</v>
      </c>
      <c r="I85" s="33">
        <f t="shared" si="6"/>
        <v>26180012</v>
      </c>
      <c r="J85" s="33">
        <f t="shared" si="7"/>
        <v>0</v>
      </c>
      <c r="K85" s="29">
        <v>0</v>
      </c>
      <c r="L85" s="29">
        <f t="shared" si="59"/>
        <v>0</v>
      </c>
      <c r="M85" s="29"/>
      <c r="N85" s="29"/>
      <c r="O85" s="29"/>
      <c r="P85" s="29"/>
    </row>
    <row r="86" spans="1:16" s="18" customFormat="1" x14ac:dyDescent="0.25">
      <c r="A86" s="30" t="s">
        <v>21</v>
      </c>
      <c r="B86" s="31" t="s">
        <v>21</v>
      </c>
      <c r="C86" s="31" t="s">
        <v>41</v>
      </c>
      <c r="D86" s="32" t="s">
        <v>42</v>
      </c>
      <c r="E86" s="33">
        <f t="shared" si="3"/>
        <v>302479300</v>
      </c>
      <c r="F86" s="33">
        <f t="shared" si="4"/>
        <v>302479300</v>
      </c>
      <c r="G86" s="33">
        <f t="shared" si="5"/>
        <v>0</v>
      </c>
      <c r="H86" s="33">
        <v>302479300</v>
      </c>
      <c r="I86" s="33">
        <f t="shared" si="6"/>
        <v>302479300</v>
      </c>
      <c r="J86" s="33">
        <f t="shared" si="7"/>
        <v>0</v>
      </c>
      <c r="K86" s="29">
        <v>0</v>
      </c>
      <c r="L86" s="29">
        <f t="shared" si="59"/>
        <v>0</v>
      </c>
      <c r="M86" s="29"/>
      <c r="N86" s="29"/>
      <c r="O86" s="29"/>
      <c r="P86" s="29"/>
    </row>
    <row r="87" spans="1:16" s="18" customFormat="1" ht="36.75" customHeight="1" x14ac:dyDescent="0.25">
      <c r="A87" s="30" t="s">
        <v>21</v>
      </c>
      <c r="B87" s="31" t="s">
        <v>21</v>
      </c>
      <c r="C87" s="31" t="s">
        <v>43</v>
      </c>
      <c r="D87" s="32" t="s">
        <v>44</v>
      </c>
      <c r="E87" s="33">
        <f t="shared" si="3"/>
        <v>1020000</v>
      </c>
      <c r="F87" s="33">
        <f t="shared" si="4"/>
        <v>1020000</v>
      </c>
      <c r="G87" s="33">
        <f t="shared" si="5"/>
        <v>0</v>
      </c>
      <c r="H87" s="33">
        <v>1020000</v>
      </c>
      <c r="I87" s="33">
        <f t="shared" si="6"/>
        <v>1020000</v>
      </c>
      <c r="J87" s="33">
        <f t="shared" si="7"/>
        <v>0</v>
      </c>
      <c r="K87" s="29">
        <v>0</v>
      </c>
      <c r="L87" s="29">
        <f t="shared" ref="L87:L104" si="131">K87</f>
        <v>0</v>
      </c>
      <c r="M87" s="29"/>
      <c r="N87" s="29"/>
      <c r="O87" s="29"/>
      <c r="P87" s="29"/>
    </row>
    <row r="88" spans="1:16" s="18" customFormat="1" x14ac:dyDescent="0.25">
      <c r="A88" s="30" t="s">
        <v>21</v>
      </c>
      <c r="B88" s="31" t="s">
        <v>21</v>
      </c>
      <c r="C88" s="31" t="s">
        <v>45</v>
      </c>
      <c r="D88" s="32" t="s">
        <v>46</v>
      </c>
      <c r="E88" s="33">
        <f t="shared" ref="E88:E93" si="132">H88+K88+N88</f>
        <v>127213781</v>
      </c>
      <c r="F88" s="33">
        <f t="shared" ref="F88:F93" si="133">I88+L88+O88</f>
        <v>127213781</v>
      </c>
      <c r="G88" s="33">
        <f t="shared" ref="G88:G93" si="134">F88-E88</f>
        <v>0</v>
      </c>
      <c r="H88" s="33">
        <v>127213781</v>
      </c>
      <c r="I88" s="33">
        <f t="shared" ref="I88:I90" si="135">H88</f>
        <v>127213781</v>
      </c>
      <c r="J88" s="33">
        <f t="shared" ref="J88:J90" si="136">I88-H88</f>
        <v>0</v>
      </c>
      <c r="K88" s="29">
        <v>0</v>
      </c>
      <c r="L88" s="29">
        <f t="shared" si="131"/>
        <v>0</v>
      </c>
      <c r="M88" s="29"/>
      <c r="N88" s="29"/>
      <c r="O88" s="29"/>
      <c r="P88" s="29"/>
    </row>
    <row r="89" spans="1:16" s="18" customFormat="1" x14ac:dyDescent="0.25">
      <c r="A89" s="25" t="s">
        <v>21</v>
      </c>
      <c r="B89" s="26" t="s">
        <v>48</v>
      </c>
      <c r="C89" s="26" t="s">
        <v>22</v>
      </c>
      <c r="D89" s="27" t="s">
        <v>49</v>
      </c>
      <c r="E89" s="28">
        <f t="shared" si="132"/>
        <v>252355597</v>
      </c>
      <c r="F89" s="28">
        <f t="shared" si="133"/>
        <v>252355597</v>
      </c>
      <c r="G89" s="28">
        <f t="shared" si="134"/>
        <v>0</v>
      </c>
      <c r="H89" s="36">
        <f>SUM(H90:H93)</f>
        <v>252355597</v>
      </c>
      <c r="I89" s="28">
        <f t="shared" si="135"/>
        <v>252355597</v>
      </c>
      <c r="J89" s="28">
        <f t="shared" si="136"/>
        <v>0</v>
      </c>
      <c r="K89" s="36">
        <f>SUM(K90:K93)</f>
        <v>0</v>
      </c>
      <c r="L89" s="29">
        <f t="shared" si="131"/>
        <v>0</v>
      </c>
      <c r="M89" s="29"/>
      <c r="N89" s="29"/>
      <c r="O89" s="29"/>
      <c r="P89" s="29"/>
    </row>
    <row r="90" spans="1:16" s="18" customFormat="1" x14ac:dyDescent="0.25">
      <c r="A90" s="30" t="s">
        <v>21</v>
      </c>
      <c r="B90" s="31" t="s">
        <v>21</v>
      </c>
      <c r="C90" s="31" t="s">
        <v>50</v>
      </c>
      <c r="D90" s="32" t="s">
        <v>51</v>
      </c>
      <c r="E90" s="33">
        <f t="shared" si="132"/>
        <v>186053366</v>
      </c>
      <c r="F90" s="33">
        <f t="shared" si="133"/>
        <v>186053366</v>
      </c>
      <c r="G90" s="33">
        <f t="shared" si="134"/>
        <v>0</v>
      </c>
      <c r="H90" s="33">
        <v>186053366</v>
      </c>
      <c r="I90" s="33">
        <f t="shared" si="135"/>
        <v>186053366</v>
      </c>
      <c r="J90" s="33">
        <f t="shared" si="136"/>
        <v>0</v>
      </c>
      <c r="K90" s="29">
        <v>0</v>
      </c>
      <c r="L90" s="29">
        <f t="shared" si="131"/>
        <v>0</v>
      </c>
      <c r="M90" s="29"/>
      <c r="N90" s="29"/>
      <c r="O90" s="29"/>
      <c r="P90" s="29"/>
    </row>
    <row r="91" spans="1:16" s="18" customFormat="1" x14ac:dyDescent="0.25">
      <c r="A91" s="30" t="s">
        <v>21</v>
      </c>
      <c r="B91" s="31" t="s">
        <v>21</v>
      </c>
      <c r="C91" s="31">
        <v>6302</v>
      </c>
      <c r="D91" s="32" t="s">
        <v>53</v>
      </c>
      <c r="E91" s="33">
        <f t="shared" ref="E91:E92" si="137">H91+K91+N91</f>
        <v>36758369</v>
      </c>
      <c r="F91" s="33">
        <f t="shared" ref="F91:F92" si="138">I91+L91+O91</f>
        <v>36758369</v>
      </c>
      <c r="G91" s="33">
        <f t="shared" ref="G91:G92" si="139">F91-E91</f>
        <v>0</v>
      </c>
      <c r="H91" s="33">
        <v>36758369</v>
      </c>
      <c r="I91" s="33">
        <f t="shared" ref="I91:I92" si="140">H91</f>
        <v>36758369</v>
      </c>
      <c r="J91" s="33">
        <f t="shared" ref="J91:J92" si="141">I91-H91</f>
        <v>0</v>
      </c>
      <c r="K91" s="29">
        <v>0</v>
      </c>
      <c r="L91" s="29">
        <f t="shared" si="131"/>
        <v>0</v>
      </c>
      <c r="M91" s="29"/>
      <c r="N91" s="29"/>
      <c r="O91" s="29"/>
      <c r="P91" s="29"/>
    </row>
    <row r="92" spans="1:16" s="18" customFormat="1" x14ac:dyDescent="0.25">
      <c r="A92" s="30" t="s">
        <v>21</v>
      </c>
      <c r="B92" s="31" t="s">
        <v>21</v>
      </c>
      <c r="C92" s="31">
        <v>6303</v>
      </c>
      <c r="D92" s="32" t="s">
        <v>55</v>
      </c>
      <c r="E92" s="33">
        <f t="shared" si="137"/>
        <v>17291071</v>
      </c>
      <c r="F92" s="33">
        <f t="shared" si="138"/>
        <v>17291071</v>
      </c>
      <c r="G92" s="33">
        <f t="shared" si="139"/>
        <v>0</v>
      </c>
      <c r="H92" s="33">
        <v>17291071</v>
      </c>
      <c r="I92" s="33">
        <f t="shared" si="140"/>
        <v>17291071</v>
      </c>
      <c r="J92" s="33">
        <f t="shared" si="141"/>
        <v>0</v>
      </c>
      <c r="K92" s="29">
        <v>0</v>
      </c>
      <c r="L92" s="29">
        <f t="shared" si="131"/>
        <v>0</v>
      </c>
      <c r="M92" s="29"/>
      <c r="N92" s="29"/>
      <c r="O92" s="29"/>
      <c r="P92" s="29"/>
    </row>
    <row r="93" spans="1:16" s="18" customFormat="1" x14ac:dyDescent="0.25">
      <c r="A93" s="30" t="s">
        <v>21</v>
      </c>
      <c r="B93" s="31" t="s">
        <v>21</v>
      </c>
      <c r="C93" s="31" t="s">
        <v>56</v>
      </c>
      <c r="D93" s="32" t="s">
        <v>57</v>
      </c>
      <c r="E93" s="33">
        <f t="shared" si="132"/>
        <v>12252791</v>
      </c>
      <c r="F93" s="33">
        <f t="shared" si="133"/>
        <v>12252791</v>
      </c>
      <c r="G93" s="33">
        <f t="shared" si="134"/>
        <v>0</v>
      </c>
      <c r="H93" s="33">
        <v>12252791</v>
      </c>
      <c r="I93" s="33">
        <f t="shared" ref="I93" si="142">H93</f>
        <v>12252791</v>
      </c>
      <c r="J93" s="33">
        <f t="shared" ref="J93" si="143">I93-H93</f>
        <v>0</v>
      </c>
      <c r="K93" s="29">
        <v>0</v>
      </c>
      <c r="L93" s="29">
        <f t="shared" si="131"/>
        <v>0</v>
      </c>
      <c r="M93" s="29"/>
      <c r="N93" s="29"/>
      <c r="O93" s="29"/>
      <c r="P93" s="29"/>
    </row>
    <row r="94" spans="1:16" s="4" customFormat="1" x14ac:dyDescent="0.25">
      <c r="A94" s="34"/>
      <c r="B94" s="22"/>
      <c r="C94" s="22"/>
      <c r="D94" s="23" t="s">
        <v>72</v>
      </c>
      <c r="E94" s="24">
        <f t="shared" ref="E94:E104" si="144">H94+K94+N94</f>
        <v>1234068000</v>
      </c>
      <c r="F94" s="24">
        <f t="shared" ref="F94:F104" si="145">I94+L94+O94</f>
        <v>1234068000</v>
      </c>
      <c r="G94" s="24">
        <f t="shared" ref="G94:G104" si="146">F94-E94</f>
        <v>0</v>
      </c>
      <c r="H94" s="24">
        <f>H95</f>
        <v>1234068000</v>
      </c>
      <c r="I94" s="24">
        <f t="shared" ref="I94:I104" si="147">H94</f>
        <v>1234068000</v>
      </c>
      <c r="J94" s="24">
        <f t="shared" ref="J94:J104" si="148">I94-H94</f>
        <v>0</v>
      </c>
      <c r="K94" s="20"/>
      <c r="L94" s="20">
        <f t="shared" si="131"/>
        <v>0</v>
      </c>
      <c r="M94" s="20"/>
      <c r="N94" s="20"/>
      <c r="O94" s="20"/>
      <c r="P94" s="20"/>
    </row>
    <row r="95" spans="1:16" x14ac:dyDescent="0.25">
      <c r="A95" s="14" t="s">
        <v>127</v>
      </c>
      <c r="B95" s="22" t="s">
        <v>22</v>
      </c>
      <c r="C95" s="22" t="s">
        <v>22</v>
      </c>
      <c r="D95" s="23" t="s">
        <v>128</v>
      </c>
      <c r="E95" s="24">
        <f t="shared" si="144"/>
        <v>1234068000</v>
      </c>
      <c r="F95" s="24">
        <f t="shared" ref="F95:F100" si="149">I95+L95+O95</f>
        <v>1234068000</v>
      </c>
      <c r="G95" s="24">
        <f t="shared" si="146"/>
        <v>0</v>
      </c>
      <c r="H95" s="24">
        <f>H103+H99+H96+H101</f>
        <v>1234068000</v>
      </c>
      <c r="I95" s="24">
        <f t="shared" si="147"/>
        <v>1234068000</v>
      </c>
      <c r="J95" s="24">
        <f t="shared" si="148"/>
        <v>0</v>
      </c>
      <c r="K95" s="29"/>
      <c r="L95" s="29">
        <f t="shared" si="131"/>
        <v>0</v>
      </c>
      <c r="M95" s="29"/>
      <c r="N95" s="29"/>
      <c r="O95" s="29"/>
      <c r="P95" s="29"/>
    </row>
    <row r="96" spans="1:16" s="18" customFormat="1" x14ac:dyDescent="0.25">
      <c r="A96" s="25" t="s">
        <v>21</v>
      </c>
      <c r="B96" s="26">
        <v>6050</v>
      </c>
      <c r="C96" s="26" t="s">
        <v>22</v>
      </c>
      <c r="D96" s="27" t="s">
        <v>78</v>
      </c>
      <c r="E96" s="28">
        <f t="shared" ref="E96:E97" si="150">H96+K96+N96</f>
        <v>565755600</v>
      </c>
      <c r="F96" s="28">
        <f t="shared" ref="F96:F97" si="151">I96+L96+O96</f>
        <v>565755600</v>
      </c>
      <c r="G96" s="28">
        <f t="shared" ref="G96:G97" si="152">F96-E96</f>
        <v>0</v>
      </c>
      <c r="H96" s="36">
        <f>SUM(H97:H98)</f>
        <v>565755600</v>
      </c>
      <c r="I96" s="28">
        <f t="shared" ref="I96:I97" si="153">H96</f>
        <v>565755600</v>
      </c>
      <c r="J96" s="28">
        <f t="shared" ref="J96:J97" si="154">I96-H96</f>
        <v>0</v>
      </c>
      <c r="K96" s="29"/>
      <c r="L96" s="29">
        <f t="shared" si="131"/>
        <v>0</v>
      </c>
      <c r="M96" s="29"/>
      <c r="N96" s="29"/>
      <c r="O96" s="29"/>
      <c r="P96" s="29"/>
    </row>
    <row r="97" spans="1:16" s="18" customFormat="1" ht="31.5" x14ac:dyDescent="0.25">
      <c r="A97" s="30" t="s">
        <v>21</v>
      </c>
      <c r="B97" s="31" t="s">
        <v>21</v>
      </c>
      <c r="C97" s="31">
        <v>6051</v>
      </c>
      <c r="D97" s="32" t="s">
        <v>79</v>
      </c>
      <c r="E97" s="33">
        <f t="shared" si="150"/>
        <v>565755600</v>
      </c>
      <c r="F97" s="33">
        <f t="shared" si="151"/>
        <v>565755600</v>
      </c>
      <c r="G97" s="33">
        <f t="shared" si="152"/>
        <v>0</v>
      </c>
      <c r="H97" s="33">
        <v>565755600</v>
      </c>
      <c r="I97" s="33">
        <f t="shared" si="153"/>
        <v>565755600</v>
      </c>
      <c r="J97" s="33">
        <f t="shared" si="154"/>
        <v>0</v>
      </c>
      <c r="K97" s="29"/>
      <c r="L97" s="29">
        <f t="shared" si="131"/>
        <v>0</v>
      </c>
      <c r="M97" s="29"/>
      <c r="N97" s="29"/>
      <c r="O97" s="29"/>
      <c r="P97" s="29"/>
    </row>
    <row r="98" spans="1:16" s="18" customFormat="1" x14ac:dyDescent="0.25">
      <c r="A98" s="30" t="s">
        <v>21</v>
      </c>
      <c r="B98" s="31" t="s">
        <v>21</v>
      </c>
      <c r="C98" s="31"/>
      <c r="D98" s="32"/>
      <c r="E98" s="33">
        <f t="shared" ref="E98" si="155">H98+K98+N98</f>
        <v>0</v>
      </c>
      <c r="F98" s="33">
        <f t="shared" ref="F98" si="156">I98+L98+O98</f>
        <v>0</v>
      </c>
      <c r="G98" s="33">
        <f t="shared" ref="G98" si="157">F98-E98</f>
        <v>0</v>
      </c>
      <c r="H98" s="33"/>
      <c r="I98" s="33">
        <f t="shared" ref="I98" si="158">H98</f>
        <v>0</v>
      </c>
      <c r="J98" s="33">
        <f t="shared" ref="J98" si="159">I98-H98</f>
        <v>0</v>
      </c>
      <c r="K98" s="29"/>
      <c r="L98" s="29">
        <f t="shared" si="131"/>
        <v>0</v>
      </c>
      <c r="M98" s="29"/>
      <c r="N98" s="29"/>
      <c r="O98" s="29"/>
      <c r="P98" s="29"/>
    </row>
    <row r="99" spans="1:16" s="18" customFormat="1" x14ac:dyDescent="0.25">
      <c r="A99" s="25" t="s">
        <v>21</v>
      </c>
      <c r="B99" s="26">
        <v>6200</v>
      </c>
      <c r="C99" s="26" t="s">
        <v>22</v>
      </c>
      <c r="D99" s="27" t="s">
        <v>47</v>
      </c>
      <c r="E99" s="28">
        <f t="shared" si="144"/>
        <v>266936000</v>
      </c>
      <c r="F99" s="28">
        <f t="shared" si="149"/>
        <v>266936000</v>
      </c>
      <c r="G99" s="28">
        <f t="shared" si="146"/>
        <v>0</v>
      </c>
      <c r="H99" s="36">
        <f>SUM(H100)</f>
        <v>266936000</v>
      </c>
      <c r="I99" s="28">
        <f t="shared" si="147"/>
        <v>266936000</v>
      </c>
      <c r="J99" s="28">
        <f t="shared" si="148"/>
        <v>0</v>
      </c>
      <c r="K99" s="29"/>
      <c r="L99" s="29">
        <f t="shared" si="131"/>
        <v>0</v>
      </c>
      <c r="M99" s="29"/>
      <c r="N99" s="29"/>
      <c r="O99" s="29"/>
      <c r="P99" s="29"/>
    </row>
    <row r="100" spans="1:16" s="18" customFormat="1" x14ac:dyDescent="0.25">
      <c r="A100" s="30" t="s">
        <v>21</v>
      </c>
      <c r="B100" s="31" t="s">
        <v>21</v>
      </c>
      <c r="C100" s="31">
        <v>6201</v>
      </c>
      <c r="D100" s="32" t="s">
        <v>80</v>
      </c>
      <c r="E100" s="33">
        <f t="shared" si="144"/>
        <v>266936000</v>
      </c>
      <c r="F100" s="33">
        <f t="shared" si="149"/>
        <v>266936000</v>
      </c>
      <c r="G100" s="33">
        <f t="shared" si="146"/>
        <v>0</v>
      </c>
      <c r="H100" s="33">
        <v>266936000</v>
      </c>
      <c r="I100" s="33">
        <f t="shared" si="147"/>
        <v>266936000</v>
      </c>
      <c r="J100" s="33">
        <f t="shared" si="148"/>
        <v>0</v>
      </c>
      <c r="K100" s="29"/>
      <c r="L100" s="29">
        <f t="shared" si="131"/>
        <v>0</v>
      </c>
      <c r="M100" s="29"/>
      <c r="N100" s="29"/>
      <c r="O100" s="29"/>
      <c r="P100" s="29"/>
    </row>
    <row r="101" spans="1:16" s="18" customFormat="1" x14ac:dyDescent="0.25">
      <c r="A101" s="25" t="s">
        <v>21</v>
      </c>
      <c r="B101" s="26" t="s">
        <v>48</v>
      </c>
      <c r="C101" s="26" t="s">
        <v>22</v>
      </c>
      <c r="D101" s="27" t="s">
        <v>49</v>
      </c>
      <c r="E101" s="28">
        <f>H101+K101+N101</f>
        <v>28973400</v>
      </c>
      <c r="F101" s="28">
        <f>I101+L101+O101</f>
        <v>28973400</v>
      </c>
      <c r="G101" s="28">
        <f>F101-E101</f>
        <v>0</v>
      </c>
      <c r="H101" s="36">
        <f>SUM(H102)</f>
        <v>28973400</v>
      </c>
      <c r="I101" s="28">
        <f>H101</f>
        <v>28973400</v>
      </c>
      <c r="J101" s="28">
        <f>I101-H101</f>
        <v>0</v>
      </c>
      <c r="K101" s="36">
        <f>SUM(K94:K95)</f>
        <v>0</v>
      </c>
      <c r="L101" s="29">
        <f>K101</f>
        <v>0</v>
      </c>
      <c r="M101" s="29"/>
      <c r="N101" s="29"/>
      <c r="O101" s="29"/>
      <c r="P101" s="29"/>
    </row>
    <row r="102" spans="1:16" s="18" customFormat="1" x14ac:dyDescent="0.25">
      <c r="A102" s="30" t="s">
        <v>21</v>
      </c>
      <c r="B102" s="31" t="s">
        <v>21</v>
      </c>
      <c r="C102" s="31" t="s">
        <v>50</v>
      </c>
      <c r="D102" s="32" t="s">
        <v>51</v>
      </c>
      <c r="E102" s="33">
        <f>H102+K102+N102</f>
        <v>28973400</v>
      </c>
      <c r="F102" s="33">
        <f>I102+L102+O102</f>
        <v>28973400</v>
      </c>
      <c r="G102" s="33">
        <f>F102-E102</f>
        <v>0</v>
      </c>
      <c r="H102" s="33">
        <v>28973400</v>
      </c>
      <c r="I102" s="33">
        <f>H102</f>
        <v>28973400</v>
      </c>
      <c r="J102" s="33">
        <f>I102-H102</f>
        <v>0</v>
      </c>
      <c r="K102" s="29"/>
      <c r="L102" s="29">
        <f>K102</f>
        <v>0</v>
      </c>
      <c r="M102" s="29"/>
      <c r="N102" s="29"/>
      <c r="O102" s="29"/>
      <c r="P102" s="29"/>
    </row>
    <row r="103" spans="1:16" x14ac:dyDescent="0.25">
      <c r="A103" s="25" t="s">
        <v>21</v>
      </c>
      <c r="B103" s="26" t="s">
        <v>66</v>
      </c>
      <c r="C103" s="26" t="s">
        <v>22</v>
      </c>
      <c r="D103" s="27" t="s">
        <v>67</v>
      </c>
      <c r="E103" s="28">
        <f t="shared" si="144"/>
        <v>372403000</v>
      </c>
      <c r="F103" s="28">
        <f t="shared" si="145"/>
        <v>372403000</v>
      </c>
      <c r="G103" s="28">
        <f t="shared" si="146"/>
        <v>0</v>
      </c>
      <c r="H103" s="36">
        <f>SUM(H104)</f>
        <v>372403000</v>
      </c>
      <c r="I103" s="28">
        <f t="shared" si="147"/>
        <v>372403000</v>
      </c>
      <c r="J103" s="28">
        <f t="shared" si="148"/>
        <v>0</v>
      </c>
      <c r="K103" s="29"/>
      <c r="L103" s="29">
        <f t="shared" si="131"/>
        <v>0</v>
      </c>
      <c r="M103" s="29"/>
      <c r="N103" s="29"/>
      <c r="O103" s="29"/>
      <c r="P103" s="29"/>
    </row>
    <row r="104" spans="1:16" ht="32.25" customHeight="1" x14ac:dyDescent="0.25">
      <c r="A104" s="30" t="s">
        <v>21</v>
      </c>
      <c r="B104" s="31" t="s">
        <v>21</v>
      </c>
      <c r="C104" s="31">
        <v>7766</v>
      </c>
      <c r="D104" s="32" t="s">
        <v>76</v>
      </c>
      <c r="E104" s="33">
        <f t="shared" si="144"/>
        <v>372403000</v>
      </c>
      <c r="F104" s="33">
        <f t="shared" si="145"/>
        <v>372403000</v>
      </c>
      <c r="G104" s="33">
        <f t="shared" si="146"/>
        <v>0</v>
      </c>
      <c r="H104" s="33">
        <v>372403000</v>
      </c>
      <c r="I104" s="33">
        <f t="shared" si="147"/>
        <v>372403000</v>
      </c>
      <c r="J104" s="33">
        <f t="shared" si="148"/>
        <v>0</v>
      </c>
      <c r="K104" s="29"/>
      <c r="L104" s="29">
        <f t="shared" si="131"/>
        <v>0</v>
      </c>
      <c r="M104" s="29"/>
      <c r="N104" s="29"/>
      <c r="O104" s="29"/>
      <c r="P104" s="29"/>
    </row>
    <row r="105" spans="1:16" x14ac:dyDescent="0.25">
      <c r="A105" s="43"/>
      <c r="B105" s="44"/>
      <c r="C105" s="44"/>
      <c r="D105" s="45"/>
      <c r="E105" s="46"/>
      <c r="F105" s="46"/>
      <c r="G105" s="46"/>
      <c r="H105" s="46"/>
      <c r="I105" s="46"/>
      <c r="J105" s="46"/>
      <c r="K105" s="47"/>
      <c r="L105" s="47"/>
      <c r="M105" s="47"/>
      <c r="N105" s="47"/>
      <c r="O105" s="47"/>
      <c r="P105" s="47"/>
    </row>
    <row r="106" spans="1:16" ht="31.5" customHeight="1" x14ac:dyDescent="0.25">
      <c r="A106" s="43"/>
      <c r="B106" s="44"/>
      <c r="C106" s="44"/>
      <c r="D106" s="45"/>
      <c r="E106" s="46"/>
      <c r="F106" s="46"/>
      <c r="G106" s="46"/>
      <c r="H106" s="46"/>
      <c r="I106" s="46"/>
      <c r="J106" s="46"/>
      <c r="K106" s="77" t="s">
        <v>130</v>
      </c>
      <c r="L106" s="77"/>
      <c r="M106" s="77"/>
      <c r="N106" s="47"/>
      <c r="O106" s="47"/>
      <c r="P106" s="47"/>
    </row>
    <row r="107" spans="1:16" x14ac:dyDescent="0.25">
      <c r="A107" s="43"/>
      <c r="B107" s="44"/>
      <c r="C107" s="44"/>
      <c r="D107" s="45"/>
      <c r="E107" s="46"/>
      <c r="F107" s="46"/>
      <c r="G107" s="46"/>
      <c r="H107" s="46"/>
      <c r="I107" s="46"/>
      <c r="J107" s="46"/>
      <c r="K107" s="47"/>
      <c r="L107" s="47"/>
      <c r="M107" s="47"/>
      <c r="N107" s="47"/>
      <c r="O107" s="47"/>
      <c r="P107" s="47"/>
    </row>
    <row r="108" spans="1:16" x14ac:dyDescent="0.25">
      <c r="A108" s="43"/>
      <c r="B108" s="44"/>
      <c r="C108" s="44"/>
      <c r="D108" s="45"/>
      <c r="E108" s="46"/>
      <c r="F108" s="46"/>
      <c r="G108" s="46"/>
      <c r="H108" s="46"/>
      <c r="I108" s="46"/>
      <c r="J108" s="46"/>
      <c r="K108" s="47"/>
      <c r="L108" s="47"/>
      <c r="M108" s="47"/>
      <c r="N108" s="47"/>
      <c r="O108" s="47"/>
      <c r="P108" s="47"/>
    </row>
    <row r="109" spans="1:16" x14ac:dyDescent="0.25">
      <c r="A109" s="43"/>
      <c r="B109" s="44"/>
      <c r="C109" s="44"/>
      <c r="D109" s="45"/>
      <c r="E109" s="46"/>
      <c r="F109" s="46"/>
      <c r="G109" s="46"/>
      <c r="H109" s="46"/>
      <c r="I109" s="46"/>
      <c r="J109" s="46"/>
      <c r="K109" s="47"/>
      <c r="L109" s="47"/>
      <c r="M109" s="47"/>
      <c r="N109" s="47"/>
      <c r="O109" s="47"/>
      <c r="P109" s="47"/>
    </row>
    <row r="110" spans="1:16" x14ac:dyDescent="0.25">
      <c r="A110" s="43"/>
      <c r="B110" s="44"/>
      <c r="C110" s="44"/>
      <c r="D110" s="45"/>
      <c r="E110" s="46"/>
      <c r="F110" s="46"/>
      <c r="G110" s="46"/>
      <c r="H110" s="46"/>
      <c r="I110" s="46"/>
      <c r="J110" s="46"/>
      <c r="K110" s="77" t="s">
        <v>131</v>
      </c>
      <c r="L110" s="77"/>
      <c r="M110" s="77"/>
      <c r="N110" s="47"/>
      <c r="O110" s="47"/>
      <c r="P110" s="47"/>
    </row>
    <row r="111" spans="1:16" x14ac:dyDescent="0.25">
      <c r="A111" s="43"/>
      <c r="B111" s="44"/>
      <c r="C111" s="44"/>
      <c r="D111" s="45"/>
      <c r="E111" s="46"/>
      <c r="F111" s="46"/>
      <c r="G111" s="46"/>
      <c r="H111" s="46"/>
      <c r="I111" s="46"/>
      <c r="J111" s="46"/>
      <c r="K111" s="77"/>
      <c r="L111" s="77"/>
      <c r="M111" s="77"/>
      <c r="N111" s="47"/>
      <c r="O111" s="47"/>
      <c r="P111" s="47"/>
    </row>
    <row r="112" spans="1:16" x14ac:dyDescent="0.25">
      <c r="G112" s="41"/>
      <c r="H112" s="54"/>
    </row>
    <row r="113" spans="4:8" x14ac:dyDescent="0.25">
      <c r="D113" s="2" t="s">
        <v>129</v>
      </c>
      <c r="E113" s="42">
        <f>E97+E102</f>
        <v>594729000</v>
      </c>
      <c r="G113" s="41"/>
      <c r="H113" s="54"/>
    </row>
    <row r="114" spans="4:8" x14ac:dyDescent="0.25">
      <c r="H114" s="54"/>
    </row>
    <row r="115" spans="4:8" x14ac:dyDescent="0.25">
      <c r="H115" s="55"/>
    </row>
    <row r="116" spans="4:8" x14ac:dyDescent="0.25">
      <c r="H116" s="1"/>
    </row>
    <row r="117" spans="4:8" x14ac:dyDescent="0.25">
      <c r="H117" s="54"/>
    </row>
    <row r="118" spans="4:8" x14ac:dyDescent="0.25">
      <c r="H118" s="54"/>
    </row>
    <row r="119" spans="4:8" x14ac:dyDescent="0.25">
      <c r="H119" s="54"/>
    </row>
    <row r="120" spans="4:8" x14ac:dyDescent="0.25">
      <c r="H120" s="54"/>
    </row>
    <row r="121" spans="4:8" x14ac:dyDescent="0.25">
      <c r="H121" s="54"/>
    </row>
    <row r="122" spans="4:8" x14ac:dyDescent="0.25">
      <c r="H122" s="54"/>
    </row>
    <row r="123" spans="4:8" x14ac:dyDescent="0.25">
      <c r="H123" s="54"/>
    </row>
    <row r="124" spans="4:8" x14ac:dyDescent="0.25">
      <c r="H124" s="1"/>
    </row>
    <row r="125" spans="4:8" x14ac:dyDescent="0.25">
      <c r="H125" s="1"/>
    </row>
    <row r="126" spans="4:8" x14ac:dyDescent="0.25">
      <c r="H126" s="1"/>
    </row>
    <row r="127" spans="4:8" x14ac:dyDescent="0.25">
      <c r="H127" s="1"/>
    </row>
    <row r="128" spans="4:8" x14ac:dyDescent="0.25">
      <c r="H128" s="1"/>
    </row>
    <row r="129" spans="8:8" x14ac:dyDescent="0.25">
      <c r="H129" s="1"/>
    </row>
    <row r="130" spans="8:8" x14ac:dyDescent="0.25">
      <c r="H130" s="1"/>
    </row>
    <row r="131" spans="8:8" x14ac:dyDescent="0.25">
      <c r="H131" s="1"/>
    </row>
    <row r="132" spans="8:8" x14ac:dyDescent="0.25">
      <c r="H132" s="1"/>
    </row>
    <row r="133" spans="8:8" x14ac:dyDescent="0.25">
      <c r="H133" s="1"/>
    </row>
    <row r="134" spans="8:8" x14ac:dyDescent="0.25">
      <c r="H134" s="1"/>
    </row>
    <row r="135" spans="8:8" x14ac:dyDescent="0.25">
      <c r="H135" s="1"/>
    </row>
    <row r="136" spans="8:8" x14ac:dyDescent="0.25">
      <c r="H136" s="1"/>
    </row>
    <row r="137" spans="8:8" x14ac:dyDescent="0.25">
      <c r="H137" s="1"/>
    </row>
    <row r="138" spans="8:8" x14ac:dyDescent="0.25">
      <c r="H138" s="1"/>
    </row>
    <row r="139" spans="8:8" x14ac:dyDescent="0.25">
      <c r="H139" s="1"/>
    </row>
    <row r="140" spans="8:8" x14ac:dyDescent="0.25">
      <c r="H140" s="1"/>
    </row>
    <row r="141" spans="8:8" x14ac:dyDescent="0.25">
      <c r="H141" s="1"/>
    </row>
    <row r="142" spans="8:8" x14ac:dyDescent="0.25">
      <c r="H142" s="1"/>
    </row>
    <row r="143" spans="8:8" x14ac:dyDescent="0.25">
      <c r="H143" s="1"/>
    </row>
    <row r="144" spans="8:8" x14ac:dyDescent="0.25">
      <c r="H144" s="1"/>
    </row>
    <row r="145" spans="8:8" x14ac:dyDescent="0.25">
      <c r="H145" s="1"/>
    </row>
    <row r="146" spans="8:8" x14ac:dyDescent="0.25">
      <c r="H146" s="1"/>
    </row>
    <row r="147" spans="8:8" x14ac:dyDescent="0.25">
      <c r="H147" s="1"/>
    </row>
    <row r="148" spans="8:8" x14ac:dyDescent="0.25">
      <c r="H148" s="1"/>
    </row>
    <row r="149" spans="8:8" x14ac:dyDescent="0.25">
      <c r="H149" s="1"/>
    </row>
    <row r="150" spans="8:8" x14ac:dyDescent="0.25">
      <c r="H150" s="1"/>
    </row>
    <row r="151" spans="8:8" x14ac:dyDescent="0.25">
      <c r="H151" s="1"/>
    </row>
    <row r="152" spans="8:8" x14ac:dyDescent="0.25">
      <c r="H152" s="1"/>
    </row>
    <row r="153" spans="8:8" x14ac:dyDescent="0.25">
      <c r="H153" s="1"/>
    </row>
    <row r="154" spans="8:8" x14ac:dyDescent="0.25">
      <c r="H154" s="1"/>
    </row>
    <row r="155" spans="8:8" x14ac:dyDescent="0.25">
      <c r="H155" s="1"/>
    </row>
    <row r="156" spans="8:8" x14ac:dyDescent="0.25">
      <c r="H156" s="1"/>
    </row>
    <row r="157" spans="8:8" x14ac:dyDescent="0.25">
      <c r="H157" s="1"/>
    </row>
    <row r="158" spans="8:8" x14ac:dyDescent="0.25">
      <c r="H158" s="1"/>
    </row>
    <row r="159" spans="8:8" x14ac:dyDescent="0.25">
      <c r="H159" s="1"/>
    </row>
    <row r="160" spans="8:8" x14ac:dyDescent="0.25">
      <c r="H160" s="1"/>
    </row>
    <row r="161" spans="8:8" x14ac:dyDescent="0.25">
      <c r="H161" s="1"/>
    </row>
    <row r="162" spans="8:8" x14ac:dyDescent="0.25">
      <c r="H162" s="1"/>
    </row>
  </sheetData>
  <autoFilter ref="A13:WVW104"/>
  <mergeCells count="31">
    <mergeCell ref="K106:M106"/>
    <mergeCell ref="K110:M111"/>
    <mergeCell ref="A9:A12"/>
    <mergeCell ref="B9:B12"/>
    <mergeCell ref="D9:D12"/>
    <mergeCell ref="C9:C12"/>
    <mergeCell ref="A1:D1"/>
    <mergeCell ref="A2:D2"/>
    <mergeCell ref="A3:D3"/>
    <mergeCell ref="K10:M10"/>
    <mergeCell ref="M11:M12"/>
    <mergeCell ref="E9:G10"/>
    <mergeCell ref="E11:E12"/>
    <mergeCell ref="F11:F12"/>
    <mergeCell ref="G11:G12"/>
    <mergeCell ref="P11:P12"/>
    <mergeCell ref="N10:P10"/>
    <mergeCell ref="H9:P9"/>
    <mergeCell ref="N11:N12"/>
    <mergeCell ref="I1:O1"/>
    <mergeCell ref="I2:O2"/>
    <mergeCell ref="J11:J12"/>
    <mergeCell ref="O11:O12"/>
    <mergeCell ref="I11:I12"/>
    <mergeCell ref="N8:P8"/>
    <mergeCell ref="A5:P5"/>
    <mergeCell ref="K7:P7"/>
    <mergeCell ref="H10:J10"/>
    <mergeCell ref="H11:H12"/>
    <mergeCell ref="K11:K12"/>
    <mergeCell ref="L11:L12"/>
  </mergeCells>
  <pageMargins left="0.24" right="0.23622047244094499" top="0.62992125984252001" bottom="0.59055118110236204" header="0.31496062992126" footer="0.31496062992126"/>
  <pageSetup paperSize="9" scale="68" orientation="landscape" horizontalDpi="300" verticalDpi="300" r:id="rId1"/>
  <headerFooter alignWithMargins="0">
    <oddFooter>&amp;C&amp;"Arial,Regular"&amp;10&amp;P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Biểu 1c Phan II</vt:lpstr>
      <vt:lpstr>'Biểu 1c Phan II'!Print_Titles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HuongPTC-HaDong</dc:creator>
  <cp:lastModifiedBy>LENOVO</cp:lastModifiedBy>
  <cp:lastPrinted>2026-03-18T03:42:58Z</cp:lastPrinted>
  <dcterms:created xsi:type="dcterms:W3CDTF">2018-05-08T03:02:14Z</dcterms:created>
  <dcterms:modified xsi:type="dcterms:W3CDTF">2026-03-23T07:50:21Z</dcterms:modified>
</cp:coreProperties>
</file>