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LENOVO\Desktop\"/>
    </mc:Choice>
  </mc:AlternateContent>
  <bookViews>
    <workbookView xWindow="0" yWindow="0" windowWidth="20730" windowHeight="9240" tabRatio="879" activeTab="8"/>
  </bookViews>
  <sheets>
    <sheet name="BB" sheetId="2" r:id="rId1"/>
    <sheet name="Biểu Thu 02" sheetId="8" r:id="rId2"/>
    <sheet name="Biểu 02b" sheetId="11" r:id="rId3"/>
    <sheet name="Biểu 2c Phan I" sheetId="3" r:id="rId4"/>
    <sheet name="ko in" sheetId="1" r:id="rId5"/>
    <sheet name="TH DT theo QĐ Mẫu biểu 02" sheetId="14" r:id="rId6"/>
    <sheet name="Mẫu biểu 69" sheetId="7" r:id="rId7"/>
    <sheet name="Trich lap quỹ 03" sheetId="12" r:id="rId8"/>
    <sheet name="TH CCTL Bieu 04" sheetId="17" r:id="rId9"/>
    <sheet name="MLNS" sheetId="18" r:id="rId10"/>
  </sheets>
  <externalReferences>
    <externalReference r:id="rId11"/>
    <externalReference r:id="rId12"/>
  </externalReferences>
  <definedNames>
    <definedName name="chuong_pl_5" localSheetId="1">'Biểu Thu 02'!$A$3</definedName>
    <definedName name="chuong_pl_5" localSheetId="5">'TH DT theo QĐ Mẫu biểu 02'!$A$3</definedName>
    <definedName name="chuong_pl_5" localSheetId="7">'Trich lap quỹ 03'!$A$3</definedName>
    <definedName name="chuong_pl_5_name" localSheetId="1">'Biểu Thu 02'!$A$4</definedName>
    <definedName name="chuong_pl_5_name" localSheetId="5">'TH DT theo QĐ Mẫu biểu 02'!$A$4</definedName>
    <definedName name="chuong_pl_5_name" localSheetId="7">'Trich lap quỹ 03'!$A$4</definedName>
    <definedName name="_xlnm.Print_Area" localSheetId="3">'Biểu 2c Phan I'!$A$1:$I$209</definedName>
    <definedName name="_xlnm.Print_Area" localSheetId="8">'TH CCTL Bieu 04'!$A$1:$D$28</definedName>
    <definedName name="_xlnm.Print_Titles" localSheetId="3">'Biểu 2c Phan I'!$A:$B,'Biểu 2c Phan I'!$7:$10</definedName>
    <definedName name="_xlnm.Print_Titles" localSheetId="1">'Biểu Thu 02'!$7:$7</definedName>
    <definedName name="_xlnm.Print_Titles" localSheetId="4">'ko in'!$6:$6</definedName>
    <definedName name="_xlnm.Print_Titles" localSheetId="6">'Mẫu biểu 69'!$8:$10</definedName>
    <definedName name="_xlnm.Print_Titles" localSheetId="9">MLNS!$8:$11</definedName>
    <definedName name="_xlnm.Print_Titles" localSheetId="5">'TH DT theo QĐ Mẫu biểu 02'!$6:$7</definedName>
    <definedName name="_xlnm.Print_Titles" localSheetId="7">'Trich lap quỹ 03'!$7:$8</definedName>
  </definedNames>
  <calcPr calcId="162913"/>
</workbook>
</file>

<file path=xl/calcChain.xml><?xml version="1.0" encoding="utf-8"?>
<calcChain xmlns="http://schemas.openxmlformats.org/spreadsheetml/2006/main">
  <c r="C39" i="8" l="1"/>
  <c r="C21" i="17"/>
  <c r="I91" i="18" l="1"/>
  <c r="I90" i="18"/>
  <c r="I89" i="18"/>
  <c r="I88" i="18"/>
  <c r="D18" i="8"/>
  <c r="E12" i="8" l="1"/>
  <c r="D12" i="8"/>
  <c r="G12" i="8" s="1"/>
  <c r="G18" i="8"/>
  <c r="E17" i="8"/>
  <c r="E11" i="8" s="1"/>
  <c r="E10" i="8" s="1"/>
  <c r="D17" i="8"/>
  <c r="G17" i="8" s="1"/>
  <c r="D11" i="8" l="1"/>
  <c r="D22" i="8"/>
  <c r="E22" i="8"/>
  <c r="F22" i="8"/>
  <c r="G22" i="8"/>
  <c r="C22" i="8"/>
  <c r="I101" i="18"/>
  <c r="F101" i="18"/>
  <c r="G101" i="18" s="1"/>
  <c r="I100" i="18"/>
  <c r="E100" i="18"/>
  <c r="F100" i="18" s="1"/>
  <c r="I99" i="18"/>
  <c r="F99" i="18"/>
  <c r="G99" i="18" s="1"/>
  <c r="H98" i="18"/>
  <c r="I98" i="18" s="1"/>
  <c r="E98" i="18"/>
  <c r="F98" i="18" s="1"/>
  <c r="I97" i="18"/>
  <c r="F97" i="18"/>
  <c r="G97" i="18" s="1"/>
  <c r="I96" i="18"/>
  <c r="E96" i="18"/>
  <c r="F96" i="18" s="1"/>
  <c r="I95" i="18"/>
  <c r="F95" i="18"/>
  <c r="I94" i="18"/>
  <c r="E94" i="18"/>
  <c r="F94" i="18" s="1"/>
  <c r="I93" i="18"/>
  <c r="I92" i="18"/>
  <c r="F91" i="18"/>
  <c r="G91" i="18" s="1"/>
  <c r="F90" i="18"/>
  <c r="G90" i="18" s="1"/>
  <c r="F89" i="18"/>
  <c r="G89" i="18" s="1"/>
  <c r="F88" i="18"/>
  <c r="H87" i="18"/>
  <c r="I87" i="18" s="1"/>
  <c r="E87" i="18"/>
  <c r="F87" i="18" s="1"/>
  <c r="G87" i="18" s="1"/>
  <c r="I86" i="18"/>
  <c r="F86" i="18"/>
  <c r="G86" i="18" s="1"/>
  <c r="I85" i="18"/>
  <c r="F85" i="18"/>
  <c r="G85" i="18" s="1"/>
  <c r="I84" i="18"/>
  <c r="F84" i="18"/>
  <c r="G84" i="18" s="1"/>
  <c r="I83" i="18"/>
  <c r="F83" i="18"/>
  <c r="G83" i="18" s="1"/>
  <c r="H82" i="18"/>
  <c r="I82" i="18" s="1"/>
  <c r="E82" i="18"/>
  <c r="F82" i="18" s="1"/>
  <c r="I81" i="18"/>
  <c r="F81" i="18"/>
  <c r="G81" i="18" s="1"/>
  <c r="H80" i="18"/>
  <c r="E80" i="18"/>
  <c r="I77" i="18"/>
  <c r="F77" i="18"/>
  <c r="G77" i="18" s="1"/>
  <c r="I76" i="18"/>
  <c r="E76" i="18"/>
  <c r="F76" i="18" s="1"/>
  <c r="H75" i="18"/>
  <c r="I75" i="18" s="1"/>
  <c r="I74" i="18"/>
  <c r="F74" i="18"/>
  <c r="G74" i="18" s="1"/>
  <c r="E73" i="18"/>
  <c r="F73" i="18" s="1"/>
  <c r="G73" i="18" s="1"/>
  <c r="L72" i="18"/>
  <c r="I72" i="18"/>
  <c r="F72" i="18"/>
  <c r="I71" i="18"/>
  <c r="F71" i="18"/>
  <c r="G71" i="18" s="1"/>
  <c r="I70" i="18"/>
  <c r="E70" i="18"/>
  <c r="F70" i="18" s="1"/>
  <c r="G70" i="18" s="1"/>
  <c r="K69" i="18"/>
  <c r="L69" i="18" s="1"/>
  <c r="H69" i="18"/>
  <c r="I69" i="18" s="1"/>
  <c r="I68" i="18"/>
  <c r="F68" i="18"/>
  <c r="G68" i="18" s="1"/>
  <c r="I67" i="18"/>
  <c r="F67" i="18"/>
  <c r="G67" i="18" s="1"/>
  <c r="H66" i="18"/>
  <c r="I66" i="18" s="1"/>
  <c r="E66" i="18"/>
  <c r="I65" i="18"/>
  <c r="E65" i="18"/>
  <c r="E62" i="18" s="1"/>
  <c r="I64" i="18"/>
  <c r="F64" i="18"/>
  <c r="G64" i="18" s="1"/>
  <c r="I63" i="18"/>
  <c r="F63" i="18"/>
  <c r="G63" i="18" s="1"/>
  <c r="H62" i="18"/>
  <c r="H60" i="18" s="1"/>
  <c r="I60" i="18" s="1"/>
  <c r="I61" i="18"/>
  <c r="E61" i="18"/>
  <c r="F61" i="18" s="1"/>
  <c r="G61" i="18" s="1"/>
  <c r="I59" i="18"/>
  <c r="F59" i="18"/>
  <c r="I58" i="18"/>
  <c r="F58" i="18"/>
  <c r="G58" i="18" s="1"/>
  <c r="I57" i="18"/>
  <c r="F57" i="18"/>
  <c r="G57" i="18" s="1"/>
  <c r="I56" i="18"/>
  <c r="E56" i="18"/>
  <c r="I55" i="18"/>
  <c r="F55" i="18"/>
  <c r="G55" i="18" s="1"/>
  <c r="H54" i="18"/>
  <c r="I54" i="18" s="1"/>
  <c r="E54" i="18"/>
  <c r="I53" i="18"/>
  <c r="F53" i="18"/>
  <c r="G53" i="18" s="1"/>
  <c r="I52" i="18"/>
  <c r="E52" i="18"/>
  <c r="F52" i="18" s="1"/>
  <c r="G52" i="18" s="1"/>
  <c r="I51" i="18"/>
  <c r="F51" i="18"/>
  <c r="H50" i="18"/>
  <c r="I50" i="18" s="1"/>
  <c r="E50" i="18"/>
  <c r="F50" i="18" s="1"/>
  <c r="I49" i="18"/>
  <c r="E49" i="18"/>
  <c r="E48" i="18" s="1"/>
  <c r="H48" i="18"/>
  <c r="I48" i="18" s="1"/>
  <c r="E47" i="18"/>
  <c r="E46" i="18" s="1"/>
  <c r="I45" i="18"/>
  <c r="F45" i="18"/>
  <c r="G45" i="18" s="1"/>
  <c r="I44" i="18"/>
  <c r="E44" i="18"/>
  <c r="F44" i="18" s="1"/>
  <c r="I43" i="18"/>
  <c r="F43" i="18"/>
  <c r="H42" i="18"/>
  <c r="I42" i="18" s="1"/>
  <c r="I41" i="18"/>
  <c r="F41" i="18"/>
  <c r="G41" i="18" s="1"/>
  <c r="I40" i="18"/>
  <c r="F40" i="18"/>
  <c r="I39" i="18"/>
  <c r="E39" i="18"/>
  <c r="E38" i="18" s="1"/>
  <c r="H38" i="18"/>
  <c r="I38" i="18" s="1"/>
  <c r="I37" i="18"/>
  <c r="F37" i="18"/>
  <c r="G37" i="18" s="1"/>
  <c r="I36" i="18"/>
  <c r="E36" i="18"/>
  <c r="F36" i="18" s="1"/>
  <c r="I35" i="18"/>
  <c r="E35" i="18"/>
  <c r="H34" i="18"/>
  <c r="I34" i="18" s="1"/>
  <c r="I33" i="18"/>
  <c r="F33" i="18"/>
  <c r="G33" i="18" s="1"/>
  <c r="F32" i="18"/>
  <c r="G32" i="18" s="1"/>
  <c r="I31" i="18"/>
  <c r="F31" i="18"/>
  <c r="G31" i="18" s="1"/>
  <c r="F30" i="18"/>
  <c r="G30" i="18" s="1"/>
  <c r="H29" i="18"/>
  <c r="E29" i="18"/>
  <c r="F29" i="18" s="1"/>
  <c r="I28" i="18"/>
  <c r="F28" i="18"/>
  <c r="G28" i="18" s="1"/>
  <c r="I27" i="18"/>
  <c r="F27" i="18"/>
  <c r="G27" i="18" s="1"/>
  <c r="H26" i="18"/>
  <c r="I26" i="18" s="1"/>
  <c r="E26" i="18"/>
  <c r="F26" i="18" s="1"/>
  <c r="I25" i="18"/>
  <c r="E25" i="18"/>
  <c r="F25" i="18" s="1"/>
  <c r="G25" i="18" s="1"/>
  <c r="H24" i="18"/>
  <c r="I24" i="18" s="1"/>
  <c r="I23" i="18"/>
  <c r="E23" i="18"/>
  <c r="F23" i="18" s="1"/>
  <c r="I22" i="18"/>
  <c r="E22" i="18"/>
  <c r="F22" i="18" s="1"/>
  <c r="I21" i="18"/>
  <c r="E21" i="18"/>
  <c r="F21" i="18" s="1"/>
  <c r="I20" i="18"/>
  <c r="E20" i="18"/>
  <c r="F20" i="18" s="1"/>
  <c r="H19" i="18"/>
  <c r="I19" i="18" s="1"/>
  <c r="I18" i="18"/>
  <c r="F18" i="18"/>
  <c r="H17" i="18"/>
  <c r="I17" i="18" s="1"/>
  <c r="E17" i="18"/>
  <c r="F17" i="18" s="1"/>
  <c r="I16" i="18"/>
  <c r="E16" i="18"/>
  <c r="F16" i="18" s="1"/>
  <c r="H15" i="18"/>
  <c r="I15" i="18" s="1"/>
  <c r="M12" i="18"/>
  <c r="J12" i="18"/>
  <c r="G11" i="8" l="1"/>
  <c r="G10" i="8" s="1"/>
  <c r="D10" i="8"/>
  <c r="I29" i="18"/>
  <c r="E24" i="18"/>
  <c r="F24" i="18" s="1"/>
  <c r="G24" i="18" s="1"/>
  <c r="H79" i="18"/>
  <c r="H78" i="18" s="1"/>
  <c r="I78" i="18" s="1"/>
  <c r="E60" i="18"/>
  <c r="F60" i="18" s="1"/>
  <c r="I80" i="18"/>
  <c r="E34" i="18"/>
  <c r="F34" i="18" s="1"/>
  <c r="E69" i="18"/>
  <c r="F69" i="18" s="1"/>
  <c r="G69" i="18" s="1"/>
  <c r="I62" i="18"/>
  <c r="H73" i="18"/>
  <c r="I73" i="18" s="1"/>
  <c r="E75" i="18"/>
  <c r="F75" i="18" s="1"/>
  <c r="G75" i="18" s="1"/>
  <c r="E79" i="18"/>
  <c r="E78" i="18" s="1"/>
  <c r="E42" i="18"/>
  <c r="F42" i="18" s="1"/>
  <c r="G42" i="18" s="1"/>
  <c r="E15" i="18"/>
  <c r="F15" i="18" s="1"/>
  <c r="G15" i="18" s="1"/>
  <c r="K14" i="18"/>
  <c r="K13" i="18" s="1"/>
  <c r="K12" i="18" s="1"/>
  <c r="G17" i="18"/>
  <c r="G22" i="18"/>
  <c r="G29" i="18"/>
  <c r="G26" i="18"/>
  <c r="F79" i="18"/>
  <c r="G82" i="18"/>
  <c r="G16" i="18"/>
  <c r="F19" i="18"/>
  <c r="G21" i="18"/>
  <c r="G23" i="18"/>
  <c r="F38" i="18"/>
  <c r="G20" i="18"/>
  <c r="G18" i="18"/>
  <c r="G44" i="18"/>
  <c r="F49" i="18"/>
  <c r="G51" i="18"/>
  <c r="F56" i="18"/>
  <c r="G60" i="18"/>
  <c r="G96" i="18"/>
  <c r="H14" i="18"/>
  <c r="E19" i="18"/>
  <c r="F35" i="18"/>
  <c r="G43" i="18"/>
  <c r="F54" i="18"/>
  <c r="G59" i="18"/>
  <c r="F66" i="18"/>
  <c r="G72" i="18"/>
  <c r="G88" i="18"/>
  <c r="G95" i="18"/>
  <c r="F39" i="18"/>
  <c r="F48" i="18"/>
  <c r="G50" i="18"/>
  <c r="G76" i="18"/>
  <c r="G94" i="18"/>
  <c r="G98" i="18"/>
  <c r="G100" i="18"/>
  <c r="G36" i="18"/>
  <c r="F62" i="18"/>
  <c r="F65" i="18"/>
  <c r="F80" i="18"/>
  <c r="G40" i="18"/>
  <c r="E93" i="18"/>
  <c r="I79" i="18" l="1"/>
  <c r="L14" i="18"/>
  <c r="E14" i="18"/>
  <c r="E13" i="18" s="1"/>
  <c r="L13" i="18"/>
  <c r="L12" i="18" s="1"/>
  <c r="G54" i="18"/>
  <c r="G35" i="18"/>
  <c r="G65" i="18"/>
  <c r="G34" i="18"/>
  <c r="G49" i="18"/>
  <c r="F78" i="18"/>
  <c r="G79" i="18"/>
  <c r="G78" i="18" s="1"/>
  <c r="G39" i="18"/>
  <c r="G66" i="18"/>
  <c r="G56" i="18"/>
  <c r="G19" i="18"/>
  <c r="G38" i="18"/>
  <c r="G80" i="18"/>
  <c r="H13" i="18"/>
  <c r="I14" i="18"/>
  <c r="G48" i="18"/>
  <c r="G62" i="18"/>
  <c r="F93" i="18"/>
  <c r="E92" i="18"/>
  <c r="F14" i="18" l="1"/>
  <c r="F13" i="18"/>
  <c r="E12" i="18"/>
  <c r="G93" i="18"/>
  <c r="G14" i="18"/>
  <c r="F92" i="18"/>
  <c r="H12" i="18"/>
  <c r="I12" i="18" s="1"/>
  <c r="I13" i="18"/>
  <c r="G92" i="18" l="1"/>
  <c r="F12" i="18"/>
  <c r="G13" i="18"/>
  <c r="G12" i="18" l="1"/>
  <c r="D154" i="3" l="1"/>
  <c r="C15" i="17" l="1"/>
  <c r="C14" i="17"/>
  <c r="B19" i="2" l="1"/>
  <c r="D19" i="11"/>
  <c r="D20" i="11"/>
  <c r="D187" i="3"/>
  <c r="D186" i="3"/>
  <c r="D185" i="3"/>
  <c r="D179" i="3"/>
  <c r="D178" i="3"/>
  <c r="D177" i="3"/>
  <c r="D176" i="3"/>
  <c r="D89" i="3"/>
  <c r="D84" i="3"/>
  <c r="D83" i="3"/>
  <c r="D77" i="3"/>
  <c r="Z129" i="1"/>
  <c r="Z130" i="1"/>
  <c r="Z128" i="1"/>
  <c r="Z111" i="1"/>
  <c r="Z112" i="1"/>
  <c r="Z113" i="1"/>
  <c r="Z110" i="1"/>
  <c r="Z89" i="1"/>
  <c r="Z90" i="1"/>
  <c r="Z91" i="1"/>
  <c r="Z92" i="1"/>
  <c r="Z93" i="1"/>
  <c r="Z94" i="1"/>
  <c r="Z95" i="1"/>
  <c r="Z96" i="1"/>
  <c r="Z88" i="1"/>
  <c r="Z65" i="1"/>
  <c r="Z66" i="1"/>
  <c r="Z67" i="1"/>
  <c r="Z68" i="1"/>
  <c r="Z69" i="1"/>
  <c r="Z70" i="1"/>
  <c r="Z64" i="1"/>
  <c r="Z53" i="1"/>
  <c r="Z54" i="1"/>
  <c r="Z55" i="1"/>
  <c r="Z56" i="1"/>
  <c r="Z57" i="1"/>
  <c r="Z52" i="1"/>
  <c r="AA44" i="1"/>
  <c r="AA45" i="1"/>
  <c r="AA46" i="1"/>
  <c r="AA47" i="1"/>
  <c r="AA43" i="1"/>
  <c r="Z44" i="1"/>
  <c r="Z45" i="1"/>
  <c r="Z46" i="1"/>
  <c r="Z47" i="1"/>
  <c r="Z43" i="1"/>
  <c r="Z33" i="1"/>
  <c r="AD50" i="1"/>
  <c r="V33" i="1"/>
  <c r="V85" i="1"/>
  <c r="V133" i="1"/>
  <c r="V134" i="1"/>
  <c r="V135" i="1"/>
  <c r="V136" i="1"/>
  <c r="V132" i="1"/>
  <c r="V122" i="1"/>
  <c r="V123" i="1"/>
  <c r="V124" i="1"/>
  <c r="V125" i="1"/>
  <c r="V126" i="1"/>
  <c r="V117" i="1"/>
  <c r="V113" i="1"/>
  <c r="V111" i="1"/>
  <c r="V112" i="1"/>
  <c r="V110" i="1"/>
  <c r="V105" i="1"/>
  <c r="V100" i="1"/>
  <c r="V101" i="1"/>
  <c r="V102" i="1"/>
  <c r="V103" i="1"/>
  <c r="V93" i="1"/>
  <c r="V65" i="1"/>
  <c r="V66" i="1"/>
  <c r="V64" i="1"/>
  <c r="V60" i="1"/>
  <c r="V61" i="1"/>
  <c r="V62" i="1"/>
  <c r="V59" i="1"/>
  <c r="V53" i="1"/>
  <c r="V54" i="1"/>
  <c r="V55" i="1"/>
  <c r="V56" i="1"/>
  <c r="V57" i="1"/>
  <c r="V52" i="1"/>
  <c r="V44" i="1"/>
  <c r="V45" i="1"/>
  <c r="V46" i="1"/>
  <c r="V43" i="1"/>
  <c r="V29" i="1"/>
  <c r="V20" i="1"/>
  <c r="V21" i="1"/>
  <c r="V22" i="1"/>
  <c r="V23" i="1"/>
  <c r="V24" i="1"/>
  <c r="V25" i="1"/>
  <c r="V26" i="1"/>
  <c r="V27" i="1"/>
  <c r="V19" i="1"/>
  <c r="V17" i="1"/>
  <c r="V16" i="1"/>
  <c r="D86" i="3" l="1"/>
  <c r="E86" i="3" s="1"/>
  <c r="L52" i="1"/>
  <c r="L53" i="1"/>
  <c r="L43" i="1" l="1"/>
  <c r="L44" i="1"/>
  <c r="L45" i="1"/>
  <c r="L46" i="1"/>
  <c r="F14" i="12" l="1"/>
  <c r="F11" i="12"/>
  <c r="D16" i="14" l="1"/>
  <c r="D19" i="3" l="1"/>
  <c r="D17" i="3" s="1"/>
  <c r="D21" i="3"/>
  <c r="F39" i="8" l="1"/>
  <c r="D30" i="11" s="1"/>
  <c r="D28" i="11" l="1"/>
  <c r="D27" i="11"/>
  <c r="D19" i="14" l="1"/>
  <c r="E16" i="14"/>
  <c r="G16" i="14" s="1"/>
  <c r="F174" i="3" l="1"/>
  <c r="D22" i="14"/>
  <c r="F20" i="14" l="1"/>
  <c r="C20" i="14"/>
  <c r="F23" i="14"/>
  <c r="G23" i="14"/>
  <c r="C23" i="14"/>
  <c r="D25" i="14"/>
  <c r="E25" i="14" s="1"/>
  <c r="D24" i="14"/>
  <c r="E24" i="14" s="1"/>
  <c r="E22" i="14"/>
  <c r="G22" i="14" s="1"/>
  <c r="D21" i="14"/>
  <c r="D20" i="14" s="1"/>
  <c r="D18" i="14"/>
  <c r="F18" i="14" s="1"/>
  <c r="C9" i="14"/>
  <c r="E14" i="14"/>
  <c r="E13" i="14"/>
  <c r="F12" i="14"/>
  <c r="D11" i="14"/>
  <c r="F11" i="14" s="1"/>
  <c r="D10" i="14"/>
  <c r="F10" i="14" s="1"/>
  <c r="E21" i="14" l="1"/>
  <c r="G21" i="14" s="1"/>
  <c r="D23" i="14"/>
  <c r="E23" i="14"/>
  <c r="F9" i="14"/>
  <c r="G20" i="14"/>
  <c r="E20" i="14"/>
  <c r="D9" i="14"/>
  <c r="E17" i="14"/>
  <c r="E18" i="14"/>
  <c r="G18" i="14" s="1"/>
  <c r="E19" i="14"/>
  <c r="G19" i="14" s="1"/>
  <c r="E10" i="14"/>
  <c r="E11" i="14"/>
  <c r="G11" i="14" s="1"/>
  <c r="E12" i="14"/>
  <c r="G12" i="14" s="1"/>
  <c r="C36" i="8"/>
  <c r="Y40" i="1"/>
  <c r="G12" i="1"/>
  <c r="G10" i="14" l="1"/>
  <c r="G9" i="14" s="1"/>
  <c r="E9" i="14"/>
  <c r="AA137" i="1"/>
  <c r="Z137" i="1"/>
  <c r="AA131" i="1"/>
  <c r="Z131" i="1"/>
  <c r="AA127" i="1"/>
  <c r="Z127" i="1"/>
  <c r="AA120" i="1"/>
  <c r="Z120" i="1"/>
  <c r="AA114" i="1"/>
  <c r="Z114" i="1"/>
  <c r="AA109" i="1"/>
  <c r="Z109" i="1"/>
  <c r="AA104" i="1"/>
  <c r="Z104" i="1"/>
  <c r="AA97" i="1"/>
  <c r="Z97" i="1"/>
  <c r="AA87" i="1"/>
  <c r="Z87" i="1"/>
  <c r="AA81" i="1"/>
  <c r="Z81" i="1"/>
  <c r="AA71" i="1"/>
  <c r="Z71" i="1"/>
  <c r="AA63" i="1"/>
  <c r="Z63" i="1"/>
  <c r="AA58" i="1"/>
  <c r="Z58" i="1"/>
  <c r="AA51" i="1"/>
  <c r="Z51" i="1"/>
  <c r="AA48" i="1"/>
  <c r="Z48" i="1"/>
  <c r="AA42" i="1"/>
  <c r="Z42" i="1"/>
  <c r="AA36" i="1"/>
  <c r="Z36" i="1"/>
  <c r="AA32" i="1"/>
  <c r="Z32" i="1"/>
  <c r="AA28" i="1"/>
  <c r="Z28" i="1"/>
  <c r="AA18" i="1"/>
  <c r="Z18" i="1"/>
  <c r="AA15" i="1"/>
  <c r="Z15" i="1"/>
  <c r="AA11" i="1"/>
  <c r="Z11" i="1"/>
  <c r="N137" i="1"/>
  <c r="M137" i="1"/>
  <c r="N131" i="1"/>
  <c r="M131" i="1"/>
  <c r="N127" i="1"/>
  <c r="M127" i="1"/>
  <c r="N120" i="1"/>
  <c r="M120" i="1"/>
  <c r="N114" i="1"/>
  <c r="M114" i="1"/>
  <c r="N109" i="1"/>
  <c r="M109" i="1"/>
  <c r="N104" i="1"/>
  <c r="M104" i="1"/>
  <c r="N97" i="1"/>
  <c r="M97" i="1"/>
  <c r="N87" i="1"/>
  <c r="M87" i="1"/>
  <c r="N81" i="1"/>
  <c r="M81" i="1"/>
  <c r="N71" i="1"/>
  <c r="M71" i="1"/>
  <c r="N63" i="1"/>
  <c r="M63" i="1"/>
  <c r="N58" i="1"/>
  <c r="M58" i="1"/>
  <c r="N51" i="1"/>
  <c r="M51" i="1"/>
  <c r="N48" i="1"/>
  <c r="M48" i="1"/>
  <c r="N42" i="1"/>
  <c r="M42" i="1"/>
  <c r="N36" i="1"/>
  <c r="M36" i="1"/>
  <c r="N32" i="1"/>
  <c r="M32" i="1"/>
  <c r="N28" i="1"/>
  <c r="M28" i="1"/>
  <c r="N18" i="1"/>
  <c r="M18" i="1"/>
  <c r="N15" i="1"/>
  <c r="M15" i="1"/>
  <c r="N11" i="1"/>
  <c r="M11" i="1"/>
  <c r="M10" i="1" l="1"/>
  <c r="N10" i="1"/>
  <c r="AA10" i="1"/>
  <c r="Z10" i="1"/>
  <c r="F193" i="3"/>
  <c r="F155" i="3"/>
  <c r="F136" i="3"/>
  <c r="D190" i="3"/>
  <c r="E190" i="3" s="1"/>
  <c r="D151" i="3"/>
  <c r="G151" i="3" s="1"/>
  <c r="H151" i="3" s="1"/>
  <c r="D152" i="3"/>
  <c r="G152" i="3" s="1"/>
  <c r="H152" i="3" s="1"/>
  <c r="F97" i="3"/>
  <c r="D112" i="3"/>
  <c r="E112" i="3" s="1"/>
  <c r="D113" i="3"/>
  <c r="E113" i="3" s="1"/>
  <c r="B111" i="3"/>
  <c r="B131" i="3" s="1"/>
  <c r="B150" i="3" s="1"/>
  <c r="B169" i="3" s="1"/>
  <c r="B188" i="3" s="1"/>
  <c r="B207" i="3" s="1"/>
  <c r="B112" i="3"/>
  <c r="B132" i="3" s="1"/>
  <c r="B151" i="3" s="1"/>
  <c r="B170" i="3" s="1"/>
  <c r="B189" i="3" s="1"/>
  <c r="B208" i="3" s="1"/>
  <c r="B113" i="3"/>
  <c r="B133" i="3" s="1"/>
  <c r="B152" i="3" s="1"/>
  <c r="B171" i="3" s="1"/>
  <c r="B190" i="3" s="1"/>
  <c r="B209" i="3" s="1"/>
  <c r="D36" i="8"/>
  <c r="F36" i="8"/>
  <c r="D111" i="3"/>
  <c r="E111" i="3" s="1"/>
  <c r="D23" i="11" l="1"/>
  <c r="D39" i="8"/>
  <c r="G36" i="8"/>
  <c r="E151" i="3"/>
  <c r="D150" i="3"/>
  <c r="G150" i="3" s="1"/>
  <c r="H150" i="3" s="1"/>
  <c r="E36" i="8"/>
  <c r="E39" i="8" s="1"/>
  <c r="D189" i="3"/>
  <c r="E189" i="3" s="1"/>
  <c r="D170" i="3"/>
  <c r="G170" i="3" s="1"/>
  <c r="H170" i="3" s="1"/>
  <c r="G190" i="3"/>
  <c r="H190" i="3" s="1"/>
  <c r="D171" i="3"/>
  <c r="D209" i="3" s="1"/>
  <c r="E152" i="3"/>
  <c r="G113" i="3"/>
  <c r="H113" i="3" s="1"/>
  <c r="G112" i="3"/>
  <c r="H112" i="3" s="1"/>
  <c r="G111" i="3"/>
  <c r="H111" i="3" s="1"/>
  <c r="G39" i="8" l="1"/>
  <c r="G189" i="3"/>
  <c r="H189" i="3" s="1"/>
  <c r="E150" i="3"/>
  <c r="D169" i="3"/>
  <c r="E169" i="3" s="1"/>
  <c r="G209" i="3"/>
  <c r="H209" i="3" s="1"/>
  <c r="E209" i="3"/>
  <c r="E170" i="3"/>
  <c r="D208" i="3"/>
  <c r="D24" i="11"/>
  <c r="D188" i="3"/>
  <c r="E171" i="3"/>
  <c r="G171" i="3"/>
  <c r="H171" i="3" s="1"/>
  <c r="B17" i="2" l="1"/>
  <c r="B18" i="2"/>
  <c r="G169" i="3"/>
  <c r="H169" i="3" s="1"/>
  <c r="E188" i="3"/>
  <c r="G188" i="3"/>
  <c r="H188" i="3" s="1"/>
  <c r="G208" i="3"/>
  <c r="H208" i="3" s="1"/>
  <c r="E208" i="3"/>
  <c r="D207" i="3"/>
  <c r="G207" i="3" l="1"/>
  <c r="H207" i="3" s="1"/>
  <c r="E207" i="3"/>
  <c r="O12" i="1"/>
  <c r="AC12" i="1" l="1"/>
  <c r="O126" i="1"/>
  <c r="O135" i="1"/>
  <c r="O136" i="1"/>
  <c r="O134" i="1"/>
  <c r="O133" i="1"/>
  <c r="O132" i="1"/>
  <c r="O130" i="1"/>
  <c r="O129" i="1"/>
  <c r="O128" i="1"/>
  <c r="O125" i="1"/>
  <c r="O124" i="1"/>
  <c r="O123" i="1"/>
  <c r="O122" i="1"/>
  <c r="O121" i="1"/>
  <c r="O119" i="1"/>
  <c r="O118" i="1"/>
  <c r="O117" i="1"/>
  <c r="O116" i="1"/>
  <c r="O115" i="1"/>
  <c r="O113" i="1"/>
  <c r="O112" i="1"/>
  <c r="O111" i="1"/>
  <c r="O110" i="1"/>
  <c r="O108" i="1"/>
  <c r="O107" i="1"/>
  <c r="O106" i="1"/>
  <c r="O105" i="1"/>
  <c r="O103" i="1"/>
  <c r="O102" i="1"/>
  <c r="O101" i="1"/>
  <c r="O100" i="1"/>
  <c r="O99" i="1"/>
  <c r="O98" i="1"/>
  <c r="O96" i="1"/>
  <c r="O95" i="1"/>
  <c r="O94" i="1"/>
  <c r="O93" i="1"/>
  <c r="O92" i="1"/>
  <c r="O91" i="1"/>
  <c r="O90" i="1"/>
  <c r="O89" i="1"/>
  <c r="O88" i="1"/>
  <c r="O86" i="1"/>
  <c r="O85" i="1"/>
  <c r="O84" i="1"/>
  <c r="O83" i="1"/>
  <c r="O82" i="1"/>
  <c r="O80" i="1"/>
  <c r="O79" i="1"/>
  <c r="O78" i="1"/>
  <c r="O77" i="1"/>
  <c r="O76" i="1"/>
  <c r="O75" i="1"/>
  <c r="O74" i="1"/>
  <c r="O73" i="1"/>
  <c r="O72" i="1"/>
  <c r="O70" i="1"/>
  <c r="O69" i="1"/>
  <c r="O68" i="1"/>
  <c r="O67" i="1"/>
  <c r="O66" i="1"/>
  <c r="O65" i="1"/>
  <c r="O64" i="1"/>
  <c r="O62" i="1"/>
  <c r="O61" i="1"/>
  <c r="O60" i="1"/>
  <c r="O59" i="1"/>
  <c r="O57" i="1"/>
  <c r="O56" i="1"/>
  <c r="O55" i="1"/>
  <c r="O54" i="1"/>
  <c r="O53" i="1"/>
  <c r="O52" i="1"/>
  <c r="O50" i="1"/>
  <c r="O49" i="1"/>
  <c r="O47" i="1"/>
  <c r="O46" i="1"/>
  <c r="O45" i="1"/>
  <c r="O44" i="1"/>
  <c r="O43" i="1"/>
  <c r="O41" i="1"/>
  <c r="O40" i="1"/>
  <c r="O39" i="1"/>
  <c r="O38" i="1"/>
  <c r="O37" i="1"/>
  <c r="O35" i="1"/>
  <c r="O34" i="1"/>
  <c r="O33" i="1"/>
  <c r="O31" i="1"/>
  <c r="O30" i="1"/>
  <c r="O29" i="1"/>
  <c r="O27" i="1"/>
  <c r="O26" i="1"/>
  <c r="O25" i="1"/>
  <c r="O24" i="1"/>
  <c r="O23" i="1"/>
  <c r="O22" i="1"/>
  <c r="O21" i="1"/>
  <c r="O20" i="1"/>
  <c r="O19" i="1"/>
  <c r="O13" i="1"/>
  <c r="O14" i="1"/>
  <c r="D90" i="3" l="1"/>
  <c r="C15" i="14"/>
  <c r="C26" i="14" s="1"/>
  <c r="B4" i="2" s="1"/>
  <c r="B8" i="2" l="1"/>
  <c r="B7" i="2"/>
  <c r="D88" i="3"/>
  <c r="E185" i="3"/>
  <c r="D147" i="3"/>
  <c r="E147" i="3" s="1"/>
  <c r="B108" i="3"/>
  <c r="D108" i="3"/>
  <c r="E108" i="3" s="1"/>
  <c r="G185" i="3" l="1"/>
  <c r="H185" i="3" s="1"/>
  <c r="D166" i="3"/>
  <c r="D204" i="3" s="1"/>
  <c r="G147" i="3"/>
  <c r="H147" i="3" s="1"/>
  <c r="G108" i="3"/>
  <c r="H108" i="3" s="1"/>
  <c r="E204" i="3" l="1"/>
  <c r="G204" i="3"/>
  <c r="H204" i="3" s="1"/>
  <c r="E166" i="3"/>
  <c r="G166" i="3"/>
  <c r="H166" i="3" s="1"/>
  <c r="G179" i="3" l="1"/>
  <c r="H179" i="3" s="1"/>
  <c r="D180" i="3"/>
  <c r="E180" i="3" s="1"/>
  <c r="D181" i="3"/>
  <c r="E181" i="3" s="1"/>
  <c r="D183" i="3"/>
  <c r="G183" i="3" s="1"/>
  <c r="H183" i="3" s="1"/>
  <c r="D184" i="3"/>
  <c r="E184" i="3" s="1"/>
  <c r="G186" i="3"/>
  <c r="H186" i="3" s="1"/>
  <c r="G187" i="3"/>
  <c r="H187" i="3" s="1"/>
  <c r="G178" i="3"/>
  <c r="H178" i="3" s="1"/>
  <c r="D138" i="3"/>
  <c r="E138" i="3" s="1"/>
  <c r="E179" i="3" l="1"/>
  <c r="E183" i="3"/>
  <c r="E187" i="3"/>
  <c r="G181" i="3"/>
  <c r="H181" i="3" s="1"/>
  <c r="E186" i="3"/>
  <c r="E178" i="3"/>
  <c r="G184" i="3"/>
  <c r="H184" i="3" s="1"/>
  <c r="G180" i="3"/>
  <c r="H180" i="3" s="1"/>
  <c r="G138" i="3"/>
  <c r="H138" i="3" s="1"/>
  <c r="D99" i="3" l="1"/>
  <c r="B99" i="3"/>
  <c r="B118" i="3" s="1"/>
  <c r="B138" i="3" s="1"/>
  <c r="B157" i="3" s="1"/>
  <c r="B176" i="3" s="1"/>
  <c r="B195" i="3" s="1"/>
  <c r="G99" i="3" l="1"/>
  <c r="H99" i="3" s="1"/>
  <c r="D157" i="3"/>
  <c r="E99" i="3"/>
  <c r="E157" i="3" l="1"/>
  <c r="G157" i="3"/>
  <c r="H157" i="3" s="1"/>
  <c r="D140" i="3" l="1"/>
  <c r="D139" i="3"/>
  <c r="D141" i="3"/>
  <c r="D142" i="3"/>
  <c r="D143" i="3"/>
  <c r="D144" i="3"/>
  <c r="D145" i="3"/>
  <c r="D146" i="3"/>
  <c r="D148" i="3"/>
  <c r="D149" i="3"/>
  <c r="D137" i="3"/>
  <c r="D102" i="3"/>
  <c r="D103" i="3"/>
  <c r="D104" i="3"/>
  <c r="D105" i="3"/>
  <c r="D106" i="3"/>
  <c r="D107" i="3"/>
  <c r="D109" i="3"/>
  <c r="D110" i="3"/>
  <c r="D101" i="3"/>
  <c r="D100" i="3"/>
  <c r="D98" i="3"/>
  <c r="B102" i="3"/>
  <c r="B121" i="3" s="1"/>
  <c r="B141" i="3" s="1"/>
  <c r="B160" i="3" s="1"/>
  <c r="B179" i="3" s="1"/>
  <c r="B198" i="3" s="1"/>
  <c r="B103" i="3"/>
  <c r="B122" i="3" s="1"/>
  <c r="B142" i="3" s="1"/>
  <c r="B161" i="3" s="1"/>
  <c r="B180" i="3" s="1"/>
  <c r="B199" i="3" s="1"/>
  <c r="B104" i="3"/>
  <c r="B123" i="3" s="1"/>
  <c r="B143" i="3" s="1"/>
  <c r="B162" i="3" s="1"/>
  <c r="B181" i="3" s="1"/>
  <c r="B200" i="3" s="1"/>
  <c r="B105" i="3"/>
  <c r="B124" i="3" s="1"/>
  <c r="B144" i="3" s="1"/>
  <c r="B163" i="3" s="1"/>
  <c r="B182" i="3" s="1"/>
  <c r="B201" i="3" s="1"/>
  <c r="B106" i="3"/>
  <c r="B125" i="3" s="1"/>
  <c r="B145" i="3" s="1"/>
  <c r="B164" i="3" s="1"/>
  <c r="B183" i="3" s="1"/>
  <c r="B202" i="3" s="1"/>
  <c r="B107" i="3"/>
  <c r="B126" i="3" s="1"/>
  <c r="B146" i="3" s="1"/>
  <c r="B165" i="3" s="1"/>
  <c r="B184" i="3" s="1"/>
  <c r="B203" i="3" s="1"/>
  <c r="B109" i="3"/>
  <c r="B129" i="3" s="1"/>
  <c r="B148" i="3" s="1"/>
  <c r="B167" i="3" s="1"/>
  <c r="B186" i="3" s="1"/>
  <c r="B205" i="3" s="1"/>
  <c r="B110" i="3"/>
  <c r="B130" i="3" s="1"/>
  <c r="B149" i="3" s="1"/>
  <c r="B168" i="3" s="1"/>
  <c r="B187" i="3" s="1"/>
  <c r="B206" i="3" s="1"/>
  <c r="B101" i="3"/>
  <c r="B120" i="3" s="1"/>
  <c r="B140" i="3" s="1"/>
  <c r="B159" i="3" s="1"/>
  <c r="B178" i="3" s="1"/>
  <c r="B197" i="3" s="1"/>
  <c r="B100" i="3"/>
  <c r="B119" i="3" s="1"/>
  <c r="B139" i="3" s="1"/>
  <c r="B158" i="3" s="1"/>
  <c r="B177" i="3" s="1"/>
  <c r="B196" i="3" s="1"/>
  <c r="B98" i="3"/>
  <c r="B117" i="3" s="1"/>
  <c r="B137" i="3" s="1"/>
  <c r="B156" i="3" s="1"/>
  <c r="B175" i="3" s="1"/>
  <c r="B194" i="3" s="1"/>
  <c r="D97" i="3" l="1"/>
  <c r="D136" i="3"/>
  <c r="G143" i="3"/>
  <c r="H143" i="3" s="1"/>
  <c r="E143" i="3"/>
  <c r="G140" i="3"/>
  <c r="H140" i="3" s="1"/>
  <c r="E140" i="3"/>
  <c r="E146" i="3"/>
  <c r="G146" i="3"/>
  <c r="H146" i="3" s="1"/>
  <c r="E142" i="3"/>
  <c r="G142" i="3"/>
  <c r="H142" i="3" s="1"/>
  <c r="E149" i="3"/>
  <c r="G149" i="3"/>
  <c r="H149" i="3" s="1"/>
  <c r="E145" i="3"/>
  <c r="G145" i="3"/>
  <c r="H145" i="3" s="1"/>
  <c r="E141" i="3"/>
  <c r="G141" i="3"/>
  <c r="H141" i="3" s="1"/>
  <c r="G137" i="3"/>
  <c r="E137" i="3"/>
  <c r="G148" i="3"/>
  <c r="H148" i="3" s="1"/>
  <c r="E148" i="3"/>
  <c r="G144" i="3"/>
  <c r="H144" i="3" s="1"/>
  <c r="E144" i="3"/>
  <c r="G139" i="3"/>
  <c r="H139" i="3" s="1"/>
  <c r="E139" i="3"/>
  <c r="E98" i="3"/>
  <c r="G98" i="3"/>
  <c r="E110" i="3"/>
  <c r="G110" i="3"/>
  <c r="H110" i="3" s="1"/>
  <c r="E106" i="3"/>
  <c r="G106" i="3"/>
  <c r="H106" i="3" s="1"/>
  <c r="E102" i="3"/>
  <c r="G102" i="3"/>
  <c r="H102" i="3" s="1"/>
  <c r="E107" i="3"/>
  <c r="G107" i="3"/>
  <c r="H107" i="3" s="1"/>
  <c r="E103" i="3"/>
  <c r="G103" i="3"/>
  <c r="H103" i="3" s="1"/>
  <c r="E100" i="3"/>
  <c r="G100" i="3"/>
  <c r="H100" i="3" s="1"/>
  <c r="E109" i="3"/>
  <c r="G109" i="3"/>
  <c r="H109" i="3" s="1"/>
  <c r="E105" i="3"/>
  <c r="G105" i="3"/>
  <c r="H105" i="3" s="1"/>
  <c r="E101" i="3"/>
  <c r="G101" i="3"/>
  <c r="H101" i="3" s="1"/>
  <c r="E104" i="3"/>
  <c r="G104" i="3"/>
  <c r="H104" i="3" s="1"/>
  <c r="D167" i="3"/>
  <c r="D163" i="3"/>
  <c r="D159" i="3"/>
  <c r="D162" i="3"/>
  <c r="D158" i="3"/>
  <c r="D156" i="3"/>
  <c r="D165" i="3"/>
  <c r="D161" i="3"/>
  <c r="D168" i="3"/>
  <c r="D164" i="3"/>
  <c r="D160" i="3"/>
  <c r="G97" i="3" l="1"/>
  <c r="E136" i="3"/>
  <c r="D155" i="3"/>
  <c r="D153" i="3" s="1"/>
  <c r="E97" i="3"/>
  <c r="G136" i="3"/>
  <c r="H137" i="3"/>
  <c r="H136" i="3" s="1"/>
  <c r="H98" i="3"/>
  <c r="H97" i="3" s="1"/>
  <c r="D203" i="3"/>
  <c r="E165" i="3"/>
  <c r="G165" i="3"/>
  <c r="H165" i="3" s="1"/>
  <c r="D205" i="3"/>
  <c r="G167" i="3"/>
  <c r="H167" i="3" s="1"/>
  <c r="E167" i="3"/>
  <c r="D206" i="3"/>
  <c r="G168" i="3"/>
  <c r="H168" i="3" s="1"/>
  <c r="E168" i="3"/>
  <c r="E156" i="3"/>
  <c r="G156" i="3"/>
  <c r="D197" i="3"/>
  <c r="G159" i="3"/>
  <c r="H159" i="3" s="1"/>
  <c r="E159" i="3"/>
  <c r="D198" i="3"/>
  <c r="G160" i="3"/>
  <c r="H160" i="3" s="1"/>
  <c r="E160" i="3"/>
  <c r="D200" i="3"/>
  <c r="E162" i="3"/>
  <c r="G162" i="3"/>
  <c r="H162" i="3" s="1"/>
  <c r="D202" i="3"/>
  <c r="G164" i="3"/>
  <c r="H164" i="3" s="1"/>
  <c r="E164" i="3"/>
  <c r="D199" i="3"/>
  <c r="E161" i="3"/>
  <c r="G161" i="3"/>
  <c r="H161" i="3" s="1"/>
  <c r="E158" i="3"/>
  <c r="G158" i="3"/>
  <c r="H158" i="3" s="1"/>
  <c r="G163" i="3"/>
  <c r="H163" i="3" s="1"/>
  <c r="E163" i="3"/>
  <c r="Y129" i="1"/>
  <c r="Y128" i="1"/>
  <c r="Y121" i="1"/>
  <c r="Y116" i="1"/>
  <c r="Y89" i="1"/>
  <c r="Y78" i="1"/>
  <c r="Y79" i="1"/>
  <c r="Y80" i="1"/>
  <c r="Y70" i="1"/>
  <c r="Y67" i="1"/>
  <c r="Y60" i="1"/>
  <c r="Y57" i="1"/>
  <c r="AA8" i="1"/>
  <c r="Z8" i="1"/>
  <c r="Y8" i="1"/>
  <c r="X20" i="1"/>
  <c r="X21" i="1"/>
  <c r="X22" i="1"/>
  <c r="X23" i="1"/>
  <c r="X24" i="1"/>
  <c r="X25" i="1"/>
  <c r="X26" i="1"/>
  <c r="X27" i="1"/>
  <c r="X19" i="1"/>
  <c r="X44" i="1"/>
  <c r="X45" i="1"/>
  <c r="X46" i="1"/>
  <c r="W47" i="1"/>
  <c r="X47" i="1"/>
  <c r="X43" i="1"/>
  <c r="X31" i="1"/>
  <c r="X30" i="1"/>
  <c r="L138" i="1"/>
  <c r="L133" i="1"/>
  <c r="L134" i="1"/>
  <c r="L135" i="1"/>
  <c r="L136" i="1"/>
  <c r="L132" i="1"/>
  <c r="L129" i="1"/>
  <c r="L130" i="1"/>
  <c r="L128" i="1"/>
  <c r="L122" i="1"/>
  <c r="L123" i="1"/>
  <c r="L124" i="1"/>
  <c r="L125" i="1"/>
  <c r="L126" i="1"/>
  <c r="L121" i="1"/>
  <c r="L116" i="1"/>
  <c r="L117" i="1"/>
  <c r="L118" i="1"/>
  <c r="L119" i="1"/>
  <c r="L115" i="1"/>
  <c r="L111" i="1"/>
  <c r="L112" i="1"/>
  <c r="L113" i="1"/>
  <c r="L110" i="1"/>
  <c r="L106" i="1"/>
  <c r="L107" i="1"/>
  <c r="L108" i="1"/>
  <c r="L105" i="1"/>
  <c r="L99" i="1"/>
  <c r="L100" i="1"/>
  <c r="L101" i="1"/>
  <c r="L102" i="1"/>
  <c r="L103" i="1"/>
  <c r="L98" i="1"/>
  <c r="L89" i="1"/>
  <c r="L90" i="1"/>
  <c r="L91" i="1"/>
  <c r="L92" i="1"/>
  <c r="L93" i="1"/>
  <c r="L94" i="1"/>
  <c r="L95" i="1"/>
  <c r="L96" i="1"/>
  <c r="L88" i="1"/>
  <c r="L83" i="1"/>
  <c r="L84" i="1"/>
  <c r="L85" i="1"/>
  <c r="L86" i="1"/>
  <c r="L82" i="1"/>
  <c r="L73" i="1"/>
  <c r="L74" i="1"/>
  <c r="L75" i="1"/>
  <c r="L76" i="1"/>
  <c r="L77" i="1"/>
  <c r="L78" i="1"/>
  <c r="L79" i="1"/>
  <c r="L80" i="1"/>
  <c r="L72" i="1"/>
  <c r="L65" i="1"/>
  <c r="L66" i="1"/>
  <c r="L67" i="1"/>
  <c r="L68" i="1"/>
  <c r="L69" i="1"/>
  <c r="L70" i="1"/>
  <c r="L64" i="1"/>
  <c r="L60" i="1"/>
  <c r="L61" i="1"/>
  <c r="L62" i="1"/>
  <c r="L59" i="1"/>
  <c r="L54" i="1"/>
  <c r="L55" i="1"/>
  <c r="L56" i="1"/>
  <c r="L57" i="1"/>
  <c r="L50" i="1"/>
  <c r="L49" i="1"/>
  <c r="L47" i="1"/>
  <c r="L38" i="1"/>
  <c r="L39" i="1"/>
  <c r="L40" i="1"/>
  <c r="L41" i="1"/>
  <c r="L37" i="1"/>
  <c r="L34" i="1"/>
  <c r="L35" i="1"/>
  <c r="L33" i="1"/>
  <c r="L30" i="1"/>
  <c r="L31" i="1"/>
  <c r="L29" i="1"/>
  <c r="L20" i="1"/>
  <c r="L21" i="1"/>
  <c r="L22" i="1"/>
  <c r="L23" i="1"/>
  <c r="L24" i="1"/>
  <c r="L25" i="1"/>
  <c r="L26" i="1"/>
  <c r="L27" i="1"/>
  <c r="L19" i="1"/>
  <c r="L17" i="1"/>
  <c r="L16" i="1"/>
  <c r="L13" i="1"/>
  <c r="L14" i="1"/>
  <c r="L12" i="1"/>
  <c r="F12" i="1" s="1"/>
  <c r="A6" i="17"/>
  <c r="C12" i="17"/>
  <c r="B23" i="17"/>
  <c r="B20" i="17"/>
  <c r="D78" i="3"/>
  <c r="G155" i="3" l="1"/>
  <c r="E155" i="3"/>
  <c r="Y98" i="1"/>
  <c r="Y90" i="1"/>
  <c r="Y76" i="1"/>
  <c r="Y96" i="1"/>
  <c r="Y112" i="1"/>
  <c r="Y77" i="1"/>
  <c r="Y95" i="1"/>
  <c r="Y132" i="1"/>
  <c r="H156" i="3"/>
  <c r="H155" i="3" s="1"/>
  <c r="Y74" i="1"/>
  <c r="Y94" i="1"/>
  <c r="Y73" i="1"/>
  <c r="Y93" i="1"/>
  <c r="Y135" i="1"/>
  <c r="Y83" i="1"/>
  <c r="Y91" i="1"/>
  <c r="Y103" i="1"/>
  <c r="D76" i="3"/>
  <c r="D87" i="3"/>
  <c r="D93" i="3" s="1"/>
  <c r="D82" i="3"/>
  <c r="Y75" i="1"/>
  <c r="Y130" i="1"/>
  <c r="Y37" i="1"/>
  <c r="Y52" i="1"/>
  <c r="Y66" i="1"/>
  <c r="Y27" i="1"/>
  <c r="Y56" i="1"/>
  <c r="Y35" i="1"/>
  <c r="Y99" i="1"/>
  <c r="Y50" i="1"/>
  <c r="Y65" i="1"/>
  <c r="Y39" i="1"/>
  <c r="Y47" i="1"/>
  <c r="Y55" i="1"/>
  <c r="Y38" i="1"/>
  <c r="Y86" i="1"/>
  <c r="Y108" i="1"/>
  <c r="Y113" i="1"/>
  <c r="Y31" i="1"/>
  <c r="Y107" i="1"/>
  <c r="Y30" i="1"/>
  <c r="Y111" i="1"/>
  <c r="Y26" i="1"/>
  <c r="Y49" i="1"/>
  <c r="Y64" i="1"/>
  <c r="Y110" i="1"/>
  <c r="Y88" i="1"/>
  <c r="Y115" i="1"/>
  <c r="Y134" i="1"/>
  <c r="Y92" i="1"/>
  <c r="Y84" i="1"/>
  <c r="Y119" i="1"/>
  <c r="Y117" i="1"/>
  <c r="Y33" i="1"/>
  <c r="Y43" i="1"/>
  <c r="Y29" i="1"/>
  <c r="Y34" i="1"/>
  <c r="Y72" i="1"/>
  <c r="Y54" i="1"/>
  <c r="Y53" i="1"/>
  <c r="Y62" i="1"/>
  <c r="Y69" i="1"/>
  <c r="Y82" i="1"/>
  <c r="Y118" i="1"/>
  <c r="Y133" i="1"/>
  <c r="Y14" i="1"/>
  <c r="Y61" i="1"/>
  <c r="Y68" i="1"/>
  <c r="Y102" i="1"/>
  <c r="Y41" i="1"/>
  <c r="Y85" i="1"/>
  <c r="Y101" i="1"/>
  <c r="Y106" i="1"/>
  <c r="Y105" i="1"/>
  <c r="Y45" i="1"/>
  <c r="Y46" i="1"/>
  <c r="Y44" i="1"/>
  <c r="Y12" i="1"/>
  <c r="Y138" i="1"/>
  <c r="Y137" i="1" s="1"/>
  <c r="Y100" i="1"/>
  <c r="Y13" i="1"/>
  <c r="Y136" i="1"/>
  <c r="G197" i="3"/>
  <c r="H197" i="3" s="1"/>
  <c r="E197" i="3"/>
  <c r="G205" i="3"/>
  <c r="H205" i="3" s="1"/>
  <c r="E205" i="3"/>
  <c r="E199" i="3"/>
  <c r="G199" i="3"/>
  <c r="H199" i="3" s="1"/>
  <c r="G200" i="3"/>
  <c r="H200" i="3" s="1"/>
  <c r="E200" i="3"/>
  <c r="E206" i="3"/>
  <c r="G206" i="3"/>
  <c r="H206" i="3" s="1"/>
  <c r="G202" i="3"/>
  <c r="H202" i="3" s="1"/>
  <c r="E202" i="3"/>
  <c r="E203" i="3"/>
  <c r="G203" i="3"/>
  <c r="H203" i="3" s="1"/>
  <c r="G198" i="3"/>
  <c r="H198" i="3" s="1"/>
  <c r="E198" i="3"/>
  <c r="C18" i="17"/>
  <c r="L11" i="1"/>
  <c r="G16" i="1"/>
  <c r="G19" i="1"/>
  <c r="F19" i="1" s="1"/>
  <c r="G20" i="1"/>
  <c r="F20" i="1" s="1"/>
  <c r="AE138" i="1"/>
  <c r="AE137" i="1" s="1"/>
  <c r="AD138" i="1"/>
  <c r="AC138" i="1"/>
  <c r="AC137" i="1" s="1"/>
  <c r="X138" i="1"/>
  <c r="X137" i="1" s="1"/>
  <c r="W138" i="1"/>
  <c r="W137" i="1" s="1"/>
  <c r="V138" i="1"/>
  <c r="U138" i="1"/>
  <c r="U137" i="1" s="1"/>
  <c r="O138" i="1"/>
  <c r="G138" i="1"/>
  <c r="R137" i="1"/>
  <c r="Q137" i="1"/>
  <c r="P137" i="1"/>
  <c r="L137" i="1"/>
  <c r="K137" i="1"/>
  <c r="J137" i="1"/>
  <c r="I137" i="1"/>
  <c r="H137" i="1"/>
  <c r="AE136" i="1"/>
  <c r="AD136" i="1"/>
  <c r="AC136" i="1"/>
  <c r="X136" i="1"/>
  <c r="W136" i="1"/>
  <c r="U136" i="1"/>
  <c r="G136" i="1"/>
  <c r="F136" i="1" s="1"/>
  <c r="AE135" i="1"/>
  <c r="AD135" i="1"/>
  <c r="AC135" i="1"/>
  <c r="X135" i="1"/>
  <c r="W135" i="1"/>
  <c r="U135" i="1"/>
  <c r="G135" i="1"/>
  <c r="F135" i="1" s="1"/>
  <c r="AE134" i="1"/>
  <c r="AD134" i="1"/>
  <c r="AC134" i="1"/>
  <c r="X134" i="1"/>
  <c r="W134" i="1"/>
  <c r="U134" i="1"/>
  <c r="G134" i="1"/>
  <c r="F134" i="1" s="1"/>
  <c r="AE133" i="1"/>
  <c r="AD133" i="1"/>
  <c r="AC133" i="1"/>
  <c r="X133" i="1"/>
  <c r="W133" i="1"/>
  <c r="U133" i="1"/>
  <c r="G133" i="1"/>
  <c r="F133" i="1" s="1"/>
  <c r="AE132" i="1"/>
  <c r="AD132" i="1"/>
  <c r="AC132" i="1"/>
  <c r="X132" i="1"/>
  <c r="W132" i="1"/>
  <c r="U132" i="1"/>
  <c r="G132" i="1"/>
  <c r="F132" i="1" s="1"/>
  <c r="R131" i="1"/>
  <c r="Q131" i="1"/>
  <c r="P131" i="1"/>
  <c r="L131" i="1"/>
  <c r="K131" i="1"/>
  <c r="J131" i="1"/>
  <c r="I131" i="1"/>
  <c r="H131" i="1"/>
  <c r="AE130" i="1"/>
  <c r="AD130" i="1"/>
  <c r="AC130" i="1"/>
  <c r="X130" i="1"/>
  <c r="W130" i="1"/>
  <c r="V130" i="1"/>
  <c r="U130" i="1"/>
  <c r="G130" i="1"/>
  <c r="F130" i="1" s="1"/>
  <c r="AE129" i="1"/>
  <c r="AD129" i="1"/>
  <c r="AC129" i="1"/>
  <c r="X129" i="1"/>
  <c r="W129" i="1"/>
  <c r="V129" i="1"/>
  <c r="U129" i="1"/>
  <c r="G129" i="1"/>
  <c r="F129" i="1" s="1"/>
  <c r="AE128" i="1"/>
  <c r="AD128" i="1"/>
  <c r="AC128" i="1"/>
  <c r="X128" i="1"/>
  <c r="W128" i="1"/>
  <c r="V128" i="1"/>
  <c r="U128" i="1"/>
  <c r="G128" i="1"/>
  <c r="F128" i="1" s="1"/>
  <c r="R127" i="1"/>
  <c r="Q127" i="1"/>
  <c r="P127" i="1"/>
  <c r="L127" i="1"/>
  <c r="K127" i="1"/>
  <c r="J127" i="1"/>
  <c r="I127" i="1"/>
  <c r="H127" i="1"/>
  <c r="X126" i="1"/>
  <c r="W126" i="1"/>
  <c r="U126" i="1"/>
  <c r="G126" i="1"/>
  <c r="F126" i="1" s="1"/>
  <c r="AE125" i="1"/>
  <c r="AD125" i="1"/>
  <c r="AC125" i="1"/>
  <c r="X125" i="1"/>
  <c r="W125" i="1"/>
  <c r="U125" i="1"/>
  <c r="G125" i="1"/>
  <c r="AE124" i="1"/>
  <c r="AD124" i="1"/>
  <c r="AC124" i="1"/>
  <c r="X124" i="1"/>
  <c r="W124" i="1"/>
  <c r="U124" i="1"/>
  <c r="G124" i="1"/>
  <c r="F124" i="1" s="1"/>
  <c r="AE123" i="1"/>
  <c r="AD123" i="1"/>
  <c r="AC123" i="1"/>
  <c r="X123" i="1"/>
  <c r="W123" i="1"/>
  <c r="U123" i="1"/>
  <c r="G123" i="1"/>
  <c r="F123" i="1" s="1"/>
  <c r="AE122" i="1"/>
  <c r="AD122" i="1"/>
  <c r="AC122" i="1"/>
  <c r="X122" i="1"/>
  <c r="W122" i="1"/>
  <c r="U122" i="1"/>
  <c r="O120" i="1"/>
  <c r="G122" i="1"/>
  <c r="F122" i="1" s="1"/>
  <c r="AE121" i="1"/>
  <c r="AD121" i="1"/>
  <c r="AC121" i="1"/>
  <c r="X121" i="1"/>
  <c r="W121" i="1"/>
  <c r="V121" i="1"/>
  <c r="U121" i="1"/>
  <c r="G121" i="1"/>
  <c r="R120" i="1"/>
  <c r="Q120" i="1"/>
  <c r="P120" i="1"/>
  <c r="L120" i="1"/>
  <c r="K120" i="1"/>
  <c r="J120" i="1"/>
  <c r="I120" i="1"/>
  <c r="H120" i="1"/>
  <c r="AE119" i="1"/>
  <c r="AD119" i="1"/>
  <c r="AC119" i="1"/>
  <c r="X119" i="1"/>
  <c r="W119" i="1"/>
  <c r="V119" i="1"/>
  <c r="U119" i="1"/>
  <c r="G119" i="1"/>
  <c r="F119" i="1" s="1"/>
  <c r="AE118" i="1"/>
  <c r="AD118" i="1"/>
  <c r="AC118" i="1"/>
  <c r="X118" i="1"/>
  <c r="W118" i="1"/>
  <c r="V118" i="1"/>
  <c r="U118" i="1"/>
  <c r="G118" i="1"/>
  <c r="F118" i="1" s="1"/>
  <c r="AE117" i="1"/>
  <c r="AD117" i="1"/>
  <c r="AC117" i="1"/>
  <c r="X117" i="1"/>
  <c r="W117" i="1"/>
  <c r="U117" i="1"/>
  <c r="G117" i="1"/>
  <c r="F117" i="1" s="1"/>
  <c r="AE116" i="1"/>
  <c r="AD116" i="1"/>
  <c r="AC116" i="1"/>
  <c r="X116" i="1"/>
  <c r="W116" i="1"/>
  <c r="V116" i="1"/>
  <c r="U116" i="1"/>
  <c r="G116" i="1"/>
  <c r="F116" i="1" s="1"/>
  <c r="AE115" i="1"/>
  <c r="AD115" i="1"/>
  <c r="AC115" i="1"/>
  <c r="X115" i="1"/>
  <c r="W115" i="1"/>
  <c r="V115" i="1"/>
  <c r="U115" i="1"/>
  <c r="G115" i="1"/>
  <c r="F115" i="1" s="1"/>
  <c r="R114" i="1"/>
  <c r="Q114" i="1"/>
  <c r="P114" i="1"/>
  <c r="L114" i="1"/>
  <c r="K114" i="1"/>
  <c r="J114" i="1"/>
  <c r="I114" i="1"/>
  <c r="H114" i="1"/>
  <c r="AE113" i="1"/>
  <c r="AD113" i="1"/>
  <c r="AC113" i="1"/>
  <c r="X113" i="1"/>
  <c r="W113" i="1"/>
  <c r="U113" i="1"/>
  <c r="G113" i="1"/>
  <c r="F113" i="1" s="1"/>
  <c r="AE112" i="1"/>
  <c r="AD112" i="1"/>
  <c r="AC112" i="1"/>
  <c r="X112" i="1"/>
  <c r="W112" i="1"/>
  <c r="U112" i="1"/>
  <c r="G112" i="1"/>
  <c r="F112" i="1" s="1"/>
  <c r="AE111" i="1"/>
  <c r="AD111" i="1"/>
  <c r="AC111" i="1"/>
  <c r="X111" i="1"/>
  <c r="W111" i="1"/>
  <c r="U111" i="1"/>
  <c r="G111" i="1"/>
  <c r="F111" i="1" s="1"/>
  <c r="AE110" i="1"/>
  <c r="AD110" i="1"/>
  <c r="AC110" i="1"/>
  <c r="X110" i="1"/>
  <c r="W110" i="1"/>
  <c r="U110" i="1"/>
  <c r="G110" i="1"/>
  <c r="F110" i="1" s="1"/>
  <c r="R109" i="1"/>
  <c r="Q109" i="1"/>
  <c r="P109" i="1"/>
  <c r="L109" i="1"/>
  <c r="K109" i="1"/>
  <c r="J109" i="1"/>
  <c r="I109" i="1"/>
  <c r="H109" i="1"/>
  <c r="AE108" i="1"/>
  <c r="AD108" i="1"/>
  <c r="AC108" i="1"/>
  <c r="X108" i="1"/>
  <c r="W108" i="1"/>
  <c r="V108" i="1"/>
  <c r="U108" i="1"/>
  <c r="G108" i="1"/>
  <c r="F108" i="1" s="1"/>
  <c r="AE107" i="1"/>
  <c r="AD107" i="1"/>
  <c r="AC107" i="1"/>
  <c r="X107" i="1"/>
  <c r="W107" i="1"/>
  <c r="V107" i="1"/>
  <c r="U107" i="1"/>
  <c r="G107" i="1"/>
  <c r="F107" i="1" s="1"/>
  <c r="AE106" i="1"/>
  <c r="AD106" i="1"/>
  <c r="AC106" i="1"/>
  <c r="X106" i="1"/>
  <c r="W106" i="1"/>
  <c r="V106" i="1"/>
  <c r="U106" i="1"/>
  <c r="G106" i="1"/>
  <c r="AE105" i="1"/>
  <c r="AD105" i="1"/>
  <c r="AC105" i="1"/>
  <c r="X105" i="1"/>
  <c r="W105" i="1"/>
  <c r="G105" i="1"/>
  <c r="F105" i="1" s="1"/>
  <c r="R104" i="1"/>
  <c r="Q104" i="1"/>
  <c r="P104" i="1"/>
  <c r="L104" i="1"/>
  <c r="K104" i="1"/>
  <c r="J104" i="1"/>
  <c r="I104" i="1"/>
  <c r="H104" i="1"/>
  <c r="AE103" i="1"/>
  <c r="AD103" i="1"/>
  <c r="AC103" i="1"/>
  <c r="X103" i="1"/>
  <c r="W103" i="1"/>
  <c r="U103" i="1"/>
  <c r="G103" i="1"/>
  <c r="F103" i="1" s="1"/>
  <c r="AE102" i="1"/>
  <c r="AD102" i="1"/>
  <c r="AC102" i="1"/>
  <c r="X102" i="1"/>
  <c r="W102" i="1"/>
  <c r="U102" i="1"/>
  <c r="G102" i="1"/>
  <c r="F102" i="1" s="1"/>
  <c r="AE101" i="1"/>
  <c r="AD101" i="1"/>
  <c r="AC101" i="1"/>
  <c r="X101" i="1"/>
  <c r="W101" i="1"/>
  <c r="U101" i="1"/>
  <c r="G101" i="1"/>
  <c r="F101" i="1" s="1"/>
  <c r="AE100" i="1"/>
  <c r="AD100" i="1"/>
  <c r="AC100" i="1"/>
  <c r="X100" i="1"/>
  <c r="W100" i="1"/>
  <c r="U100" i="1"/>
  <c r="G100" i="1"/>
  <c r="F100" i="1" s="1"/>
  <c r="AE99" i="1"/>
  <c r="AD99" i="1"/>
  <c r="AC99" i="1"/>
  <c r="X99" i="1"/>
  <c r="W99" i="1"/>
  <c r="V99" i="1"/>
  <c r="U99" i="1"/>
  <c r="G99" i="1"/>
  <c r="F99" i="1" s="1"/>
  <c r="AE98" i="1"/>
  <c r="AD98" i="1"/>
  <c r="AC98" i="1"/>
  <c r="X98" i="1"/>
  <c r="W98" i="1"/>
  <c r="V98" i="1"/>
  <c r="U98" i="1"/>
  <c r="G98" i="1"/>
  <c r="F98" i="1" s="1"/>
  <c r="R97" i="1"/>
  <c r="Q97" i="1"/>
  <c r="P97" i="1"/>
  <c r="L97" i="1"/>
  <c r="K97" i="1"/>
  <c r="J97" i="1"/>
  <c r="I97" i="1"/>
  <c r="H97" i="1"/>
  <c r="AE96" i="1"/>
  <c r="AD96" i="1"/>
  <c r="AC96" i="1"/>
  <c r="X96" i="1"/>
  <c r="W96" i="1"/>
  <c r="V96" i="1"/>
  <c r="U96" i="1"/>
  <c r="G96" i="1"/>
  <c r="F96" i="1" s="1"/>
  <c r="AE95" i="1"/>
  <c r="AD95" i="1"/>
  <c r="AC95" i="1"/>
  <c r="X95" i="1"/>
  <c r="W95" i="1"/>
  <c r="V95" i="1"/>
  <c r="U95" i="1"/>
  <c r="G95" i="1"/>
  <c r="F95" i="1" s="1"/>
  <c r="AE94" i="1"/>
  <c r="AD94" i="1"/>
  <c r="AC94" i="1"/>
  <c r="X94" i="1"/>
  <c r="W94" i="1"/>
  <c r="V94" i="1"/>
  <c r="U94" i="1"/>
  <c r="G94" i="1"/>
  <c r="F94" i="1" s="1"/>
  <c r="AE93" i="1"/>
  <c r="AD93" i="1"/>
  <c r="AC93" i="1"/>
  <c r="X93" i="1"/>
  <c r="W93" i="1"/>
  <c r="U93" i="1"/>
  <c r="G93" i="1"/>
  <c r="F93" i="1" s="1"/>
  <c r="AE92" i="1"/>
  <c r="AD92" i="1"/>
  <c r="AC92" i="1"/>
  <c r="X92" i="1"/>
  <c r="W92" i="1"/>
  <c r="V92" i="1"/>
  <c r="U92" i="1"/>
  <c r="G92" i="1"/>
  <c r="F92" i="1" s="1"/>
  <c r="AE91" i="1"/>
  <c r="AD91" i="1"/>
  <c r="AC91" i="1"/>
  <c r="X91" i="1"/>
  <c r="W91" i="1"/>
  <c r="V91" i="1"/>
  <c r="U91" i="1"/>
  <c r="G91" i="1"/>
  <c r="F91" i="1" s="1"/>
  <c r="AE90" i="1"/>
  <c r="AD90" i="1"/>
  <c r="AC90" i="1"/>
  <c r="X90" i="1"/>
  <c r="W90" i="1"/>
  <c r="V90" i="1"/>
  <c r="U90" i="1"/>
  <c r="G90" i="1"/>
  <c r="F90" i="1" s="1"/>
  <c r="AE89" i="1"/>
  <c r="AD89" i="1"/>
  <c r="AC89" i="1"/>
  <c r="X89" i="1"/>
  <c r="W89" i="1"/>
  <c r="V89" i="1"/>
  <c r="U89" i="1"/>
  <c r="G89" i="1"/>
  <c r="F89" i="1" s="1"/>
  <c r="AE88" i="1"/>
  <c r="AD88" i="1"/>
  <c r="AC88" i="1"/>
  <c r="X88" i="1"/>
  <c r="W88" i="1"/>
  <c r="V88" i="1"/>
  <c r="U88" i="1"/>
  <c r="G88" i="1"/>
  <c r="F88" i="1" s="1"/>
  <c r="R87" i="1"/>
  <c r="Q87" i="1"/>
  <c r="P87" i="1"/>
  <c r="L87" i="1"/>
  <c r="K87" i="1"/>
  <c r="J87" i="1"/>
  <c r="I87" i="1"/>
  <c r="H87" i="1"/>
  <c r="AE86" i="1"/>
  <c r="AD86" i="1"/>
  <c r="AC86" i="1"/>
  <c r="X86" i="1"/>
  <c r="W86" i="1"/>
  <c r="V86" i="1"/>
  <c r="U86" i="1"/>
  <c r="G86" i="1"/>
  <c r="F86" i="1" s="1"/>
  <c r="AE85" i="1"/>
  <c r="AD85" i="1"/>
  <c r="AC85" i="1"/>
  <c r="X85" i="1"/>
  <c r="W85" i="1"/>
  <c r="U85" i="1"/>
  <c r="G85" i="1"/>
  <c r="F85" i="1" s="1"/>
  <c r="AE84" i="1"/>
  <c r="AD84" i="1"/>
  <c r="AC84" i="1"/>
  <c r="X84" i="1"/>
  <c r="W84" i="1"/>
  <c r="V84" i="1"/>
  <c r="U84" i="1"/>
  <c r="G84" i="1"/>
  <c r="F84" i="1" s="1"/>
  <c r="AE83" i="1"/>
  <c r="AD83" i="1"/>
  <c r="AC83" i="1"/>
  <c r="X83" i="1"/>
  <c r="W83" i="1"/>
  <c r="V83" i="1"/>
  <c r="U83" i="1"/>
  <c r="G83" i="1"/>
  <c r="F83" i="1" s="1"/>
  <c r="AE82" i="1"/>
  <c r="AD82" i="1"/>
  <c r="AC82" i="1"/>
  <c r="X82" i="1"/>
  <c r="W82" i="1"/>
  <c r="V82" i="1"/>
  <c r="U82" i="1"/>
  <c r="G82" i="1"/>
  <c r="F82" i="1" s="1"/>
  <c r="R81" i="1"/>
  <c r="Q81" i="1"/>
  <c r="P81" i="1"/>
  <c r="L81" i="1"/>
  <c r="K81" i="1"/>
  <c r="J81" i="1"/>
  <c r="I81" i="1"/>
  <c r="H81" i="1"/>
  <c r="AE80" i="1"/>
  <c r="AD80" i="1"/>
  <c r="AC80" i="1"/>
  <c r="X80" i="1"/>
  <c r="W80" i="1"/>
  <c r="V80" i="1"/>
  <c r="U80" i="1"/>
  <c r="G80" i="1"/>
  <c r="F80" i="1" s="1"/>
  <c r="AE79" i="1"/>
  <c r="AD79" i="1"/>
  <c r="AC79" i="1"/>
  <c r="X79" i="1"/>
  <c r="W79" i="1"/>
  <c r="V79" i="1"/>
  <c r="U79" i="1"/>
  <c r="G79" i="1"/>
  <c r="F79" i="1" s="1"/>
  <c r="AE78" i="1"/>
  <c r="AD78" i="1"/>
  <c r="AC78" i="1"/>
  <c r="X78" i="1"/>
  <c r="W78" i="1"/>
  <c r="V78" i="1"/>
  <c r="U78" i="1"/>
  <c r="G78" i="1"/>
  <c r="F78" i="1" s="1"/>
  <c r="AE77" i="1"/>
  <c r="AD77" i="1"/>
  <c r="AC77" i="1"/>
  <c r="X77" i="1"/>
  <c r="W77" i="1"/>
  <c r="V77" i="1"/>
  <c r="U77" i="1"/>
  <c r="G77" i="1"/>
  <c r="F77" i="1" s="1"/>
  <c r="AE76" i="1"/>
  <c r="AD76" i="1"/>
  <c r="AC76" i="1"/>
  <c r="X76" i="1"/>
  <c r="W76" i="1"/>
  <c r="V76" i="1"/>
  <c r="U76" i="1"/>
  <c r="G76" i="1"/>
  <c r="F76" i="1" s="1"/>
  <c r="AE75" i="1"/>
  <c r="AD75" i="1"/>
  <c r="AC75" i="1"/>
  <c r="X75" i="1"/>
  <c r="W75" i="1"/>
  <c r="V75" i="1"/>
  <c r="U75" i="1"/>
  <c r="G75" i="1"/>
  <c r="F75" i="1" s="1"/>
  <c r="AE74" i="1"/>
  <c r="AD74" i="1"/>
  <c r="AC74" i="1"/>
  <c r="X74" i="1"/>
  <c r="W74" i="1"/>
  <c r="V74" i="1"/>
  <c r="U74" i="1"/>
  <c r="G74" i="1"/>
  <c r="F74" i="1" s="1"/>
  <c r="AE73" i="1"/>
  <c r="AD73" i="1"/>
  <c r="AC73" i="1"/>
  <c r="X73" i="1"/>
  <c r="W73" i="1"/>
  <c r="V73" i="1"/>
  <c r="U73" i="1"/>
  <c r="G73" i="1"/>
  <c r="F73" i="1" s="1"/>
  <c r="AE72" i="1"/>
  <c r="AD72" i="1"/>
  <c r="AC72" i="1"/>
  <c r="X72" i="1"/>
  <c r="W72" i="1"/>
  <c r="V72" i="1"/>
  <c r="U72" i="1"/>
  <c r="G72" i="1"/>
  <c r="F72" i="1" s="1"/>
  <c r="R71" i="1"/>
  <c r="Q71" i="1"/>
  <c r="P71" i="1"/>
  <c r="L71" i="1"/>
  <c r="K71" i="1"/>
  <c r="J71" i="1"/>
  <c r="I71" i="1"/>
  <c r="H71" i="1"/>
  <c r="AE70" i="1"/>
  <c r="AD70" i="1"/>
  <c r="AC70" i="1"/>
  <c r="X70" i="1"/>
  <c r="W70" i="1"/>
  <c r="V70" i="1"/>
  <c r="U70" i="1"/>
  <c r="G70" i="1"/>
  <c r="F70" i="1" s="1"/>
  <c r="AE69" i="1"/>
  <c r="AD69" i="1"/>
  <c r="AC69" i="1"/>
  <c r="X69" i="1"/>
  <c r="W69" i="1"/>
  <c r="V69" i="1"/>
  <c r="U69" i="1"/>
  <c r="G69" i="1"/>
  <c r="F69" i="1" s="1"/>
  <c r="AE68" i="1"/>
  <c r="AD68" i="1"/>
  <c r="AC68" i="1"/>
  <c r="X68" i="1"/>
  <c r="W68" i="1"/>
  <c r="V68" i="1"/>
  <c r="U68" i="1"/>
  <c r="G68" i="1"/>
  <c r="F68" i="1" s="1"/>
  <c r="AE67" i="1"/>
  <c r="AD67" i="1"/>
  <c r="AC67" i="1"/>
  <c r="X67" i="1"/>
  <c r="W67" i="1"/>
  <c r="V67" i="1"/>
  <c r="U67" i="1"/>
  <c r="G67" i="1"/>
  <c r="F67" i="1" s="1"/>
  <c r="AE66" i="1"/>
  <c r="AD66" i="1"/>
  <c r="AC66" i="1"/>
  <c r="X66" i="1"/>
  <c r="W66" i="1"/>
  <c r="U66" i="1"/>
  <c r="G66" i="1"/>
  <c r="F66" i="1" s="1"/>
  <c r="AE65" i="1"/>
  <c r="AD65" i="1"/>
  <c r="AC65" i="1"/>
  <c r="X65" i="1"/>
  <c r="W65" i="1"/>
  <c r="U65" i="1"/>
  <c r="G65" i="1"/>
  <c r="F65" i="1" s="1"/>
  <c r="AE64" i="1"/>
  <c r="AD64" i="1"/>
  <c r="AC64" i="1"/>
  <c r="X64" i="1"/>
  <c r="W64" i="1"/>
  <c r="U64" i="1"/>
  <c r="G64" i="1"/>
  <c r="F64" i="1" s="1"/>
  <c r="R63" i="1"/>
  <c r="Q63" i="1"/>
  <c r="P63" i="1"/>
  <c r="L63" i="1"/>
  <c r="K63" i="1"/>
  <c r="J63" i="1"/>
  <c r="I63" i="1"/>
  <c r="H63" i="1"/>
  <c r="AE62" i="1"/>
  <c r="AD62" i="1"/>
  <c r="AC62" i="1"/>
  <c r="X62" i="1"/>
  <c r="W62" i="1"/>
  <c r="U62" i="1"/>
  <c r="G62" i="1"/>
  <c r="F62" i="1" s="1"/>
  <c r="AE61" i="1"/>
  <c r="AD61" i="1"/>
  <c r="AC61" i="1"/>
  <c r="X61" i="1"/>
  <c r="W61" i="1"/>
  <c r="U61" i="1"/>
  <c r="G61" i="1"/>
  <c r="F61" i="1" s="1"/>
  <c r="AE60" i="1"/>
  <c r="AD60" i="1"/>
  <c r="AC60" i="1"/>
  <c r="X60" i="1"/>
  <c r="W60" i="1"/>
  <c r="U60" i="1"/>
  <c r="G60" i="1"/>
  <c r="F60" i="1" s="1"/>
  <c r="AE59" i="1"/>
  <c r="AD59" i="1"/>
  <c r="AC59" i="1"/>
  <c r="X59" i="1"/>
  <c r="W59" i="1"/>
  <c r="U59" i="1"/>
  <c r="G59" i="1"/>
  <c r="F59" i="1" s="1"/>
  <c r="R58" i="1"/>
  <c r="Q58" i="1"/>
  <c r="P58" i="1"/>
  <c r="L58" i="1"/>
  <c r="K58" i="1"/>
  <c r="J58" i="1"/>
  <c r="I58" i="1"/>
  <c r="H58" i="1"/>
  <c r="AE57" i="1"/>
  <c r="AD57" i="1"/>
  <c r="AC57" i="1"/>
  <c r="X57" i="1"/>
  <c r="W57" i="1"/>
  <c r="U57" i="1"/>
  <c r="G57" i="1"/>
  <c r="F57" i="1" s="1"/>
  <c r="AE56" i="1"/>
  <c r="AD56" i="1"/>
  <c r="AC56" i="1"/>
  <c r="X56" i="1"/>
  <c r="W56" i="1"/>
  <c r="U56" i="1"/>
  <c r="G56" i="1"/>
  <c r="F56" i="1" s="1"/>
  <c r="AE55" i="1"/>
  <c r="AD55" i="1"/>
  <c r="AC55" i="1"/>
  <c r="X55" i="1"/>
  <c r="W55" i="1"/>
  <c r="U55" i="1"/>
  <c r="G55" i="1"/>
  <c r="F55" i="1" s="1"/>
  <c r="AE54" i="1"/>
  <c r="AD54" i="1"/>
  <c r="AC54" i="1"/>
  <c r="X54" i="1"/>
  <c r="W54" i="1"/>
  <c r="U54" i="1"/>
  <c r="G54" i="1"/>
  <c r="F54" i="1" s="1"/>
  <c r="AE53" i="1"/>
  <c r="AD53" i="1"/>
  <c r="AC53" i="1"/>
  <c r="X53" i="1"/>
  <c r="W53" i="1"/>
  <c r="U53" i="1"/>
  <c r="G53" i="1"/>
  <c r="F53" i="1" s="1"/>
  <c r="AE52" i="1"/>
  <c r="AD52" i="1"/>
  <c r="AC52" i="1"/>
  <c r="X52" i="1"/>
  <c r="W52" i="1"/>
  <c r="U52" i="1"/>
  <c r="G52" i="1"/>
  <c r="F52" i="1" s="1"/>
  <c r="R51" i="1"/>
  <c r="Q51" i="1"/>
  <c r="P51" i="1"/>
  <c r="L51" i="1"/>
  <c r="K51" i="1"/>
  <c r="J51" i="1"/>
  <c r="I51" i="1"/>
  <c r="H51" i="1"/>
  <c r="AE50" i="1"/>
  <c r="AC50" i="1"/>
  <c r="X50" i="1"/>
  <c r="W50" i="1"/>
  <c r="V50" i="1"/>
  <c r="U50" i="1"/>
  <c r="G50" i="1"/>
  <c r="F50" i="1" s="1"/>
  <c r="AE49" i="1"/>
  <c r="AD49" i="1"/>
  <c r="AC49" i="1"/>
  <c r="X49" i="1"/>
  <c r="W49" i="1"/>
  <c r="V49" i="1"/>
  <c r="U49" i="1"/>
  <c r="G49" i="1"/>
  <c r="F49" i="1" s="1"/>
  <c r="R48" i="1"/>
  <c r="Q48" i="1"/>
  <c r="P48" i="1"/>
  <c r="L48" i="1"/>
  <c r="K48" i="1"/>
  <c r="J48" i="1"/>
  <c r="I48" i="1"/>
  <c r="H48" i="1"/>
  <c r="AE47" i="1"/>
  <c r="AD47" i="1"/>
  <c r="AC47" i="1"/>
  <c r="V47" i="1"/>
  <c r="U47" i="1"/>
  <c r="G47" i="1"/>
  <c r="F47" i="1" s="1"/>
  <c r="AE46" i="1"/>
  <c r="AD46" i="1"/>
  <c r="AC46" i="1"/>
  <c r="U46" i="1"/>
  <c r="G46" i="1"/>
  <c r="F46" i="1" s="1"/>
  <c r="AE45" i="1"/>
  <c r="AD45" i="1"/>
  <c r="AC45" i="1"/>
  <c r="U45" i="1"/>
  <c r="G45" i="1"/>
  <c r="F45" i="1" s="1"/>
  <c r="AE44" i="1"/>
  <c r="AD44" i="1"/>
  <c r="AC44" i="1"/>
  <c r="U44" i="1"/>
  <c r="G44" i="1"/>
  <c r="F44" i="1" s="1"/>
  <c r="AE43" i="1"/>
  <c r="AD43" i="1"/>
  <c r="AC43" i="1"/>
  <c r="U43" i="1"/>
  <c r="G43" i="1"/>
  <c r="F43" i="1" s="1"/>
  <c r="R42" i="1"/>
  <c r="Q42" i="1"/>
  <c r="P42" i="1"/>
  <c r="L42" i="1"/>
  <c r="K42" i="1"/>
  <c r="J42" i="1"/>
  <c r="I42" i="1"/>
  <c r="H42" i="1"/>
  <c r="AE41" i="1"/>
  <c r="AD41" i="1"/>
  <c r="AC41" i="1"/>
  <c r="X41" i="1"/>
  <c r="W41" i="1"/>
  <c r="V41" i="1"/>
  <c r="U41" i="1"/>
  <c r="G41" i="1"/>
  <c r="F41" i="1" s="1"/>
  <c r="AE40" i="1"/>
  <c r="AD40" i="1"/>
  <c r="AC40" i="1"/>
  <c r="X40" i="1"/>
  <c r="W40" i="1"/>
  <c r="V40" i="1"/>
  <c r="U40" i="1"/>
  <c r="G40" i="1"/>
  <c r="F40" i="1" s="1"/>
  <c r="AE39" i="1"/>
  <c r="AD39" i="1"/>
  <c r="AC39" i="1"/>
  <c r="X39" i="1"/>
  <c r="W39" i="1"/>
  <c r="V39" i="1"/>
  <c r="U39" i="1"/>
  <c r="G39" i="1"/>
  <c r="F39" i="1" s="1"/>
  <c r="AE38" i="1"/>
  <c r="AD38" i="1"/>
  <c r="AC38" i="1"/>
  <c r="X38" i="1"/>
  <c r="W38" i="1"/>
  <c r="V38" i="1"/>
  <c r="U38" i="1"/>
  <c r="G38" i="1"/>
  <c r="F38" i="1" s="1"/>
  <c r="AE37" i="1"/>
  <c r="AD37" i="1"/>
  <c r="AC37" i="1"/>
  <c r="X37" i="1"/>
  <c r="W37" i="1"/>
  <c r="V37" i="1"/>
  <c r="U37" i="1"/>
  <c r="G37" i="1"/>
  <c r="F37" i="1" s="1"/>
  <c r="R36" i="1"/>
  <c r="Q36" i="1"/>
  <c r="P36" i="1"/>
  <c r="L36" i="1"/>
  <c r="K36" i="1"/>
  <c r="J36" i="1"/>
  <c r="I36" i="1"/>
  <c r="H36" i="1"/>
  <c r="AE35" i="1"/>
  <c r="AD35" i="1"/>
  <c r="AC35" i="1"/>
  <c r="X35" i="1"/>
  <c r="W35" i="1"/>
  <c r="V35" i="1"/>
  <c r="U35" i="1"/>
  <c r="G35" i="1"/>
  <c r="F35" i="1" s="1"/>
  <c r="AE34" i="1"/>
  <c r="AD34" i="1"/>
  <c r="AC34" i="1"/>
  <c r="X34" i="1"/>
  <c r="W34" i="1"/>
  <c r="V34" i="1"/>
  <c r="U34" i="1"/>
  <c r="G34" i="1"/>
  <c r="F34" i="1" s="1"/>
  <c r="AE33" i="1"/>
  <c r="AD33" i="1"/>
  <c r="AC33" i="1"/>
  <c r="X33" i="1"/>
  <c r="W33" i="1"/>
  <c r="U33" i="1"/>
  <c r="G33" i="1"/>
  <c r="F33" i="1" s="1"/>
  <c r="R32" i="1"/>
  <c r="Q32" i="1"/>
  <c r="P32" i="1"/>
  <c r="L32" i="1"/>
  <c r="K32" i="1"/>
  <c r="J32" i="1"/>
  <c r="I32" i="1"/>
  <c r="H32" i="1"/>
  <c r="AE31" i="1"/>
  <c r="AD31" i="1"/>
  <c r="AC31" i="1"/>
  <c r="W31" i="1"/>
  <c r="V31" i="1"/>
  <c r="U31" i="1"/>
  <c r="G31" i="1"/>
  <c r="F31" i="1" s="1"/>
  <c r="AE30" i="1"/>
  <c r="AD30" i="1"/>
  <c r="AC30" i="1"/>
  <c r="W30" i="1"/>
  <c r="V30" i="1"/>
  <c r="U30" i="1"/>
  <c r="G30" i="1"/>
  <c r="F30" i="1" s="1"/>
  <c r="AE29" i="1"/>
  <c r="AD29" i="1"/>
  <c r="AC29" i="1"/>
  <c r="X29" i="1"/>
  <c r="W29" i="1"/>
  <c r="U29" i="1"/>
  <c r="G29" i="1"/>
  <c r="F29" i="1" s="1"/>
  <c r="R28" i="1"/>
  <c r="Q28" i="1"/>
  <c r="P28" i="1"/>
  <c r="L28" i="1"/>
  <c r="K28" i="1"/>
  <c r="J28" i="1"/>
  <c r="I28" i="1"/>
  <c r="H28" i="1"/>
  <c r="AE27" i="1"/>
  <c r="AD27" i="1"/>
  <c r="AC27" i="1"/>
  <c r="W27" i="1"/>
  <c r="U27" i="1"/>
  <c r="G27" i="1"/>
  <c r="F27" i="1" s="1"/>
  <c r="AE26" i="1"/>
  <c r="AD26" i="1"/>
  <c r="AC26" i="1"/>
  <c r="W26" i="1"/>
  <c r="U26" i="1"/>
  <c r="G26" i="1"/>
  <c r="F26" i="1" s="1"/>
  <c r="AE25" i="1"/>
  <c r="AD25" i="1"/>
  <c r="AC25" i="1"/>
  <c r="U25" i="1"/>
  <c r="G25" i="1"/>
  <c r="F25" i="1" s="1"/>
  <c r="AE24" i="1"/>
  <c r="AD24" i="1"/>
  <c r="AC24" i="1"/>
  <c r="U24" i="1"/>
  <c r="G24" i="1"/>
  <c r="F24" i="1" s="1"/>
  <c r="AE23" i="1"/>
  <c r="AD23" i="1"/>
  <c r="AC23" i="1"/>
  <c r="U23" i="1"/>
  <c r="G23" i="1"/>
  <c r="F23" i="1" s="1"/>
  <c r="AE22" i="1"/>
  <c r="AD22" i="1"/>
  <c r="AC22" i="1"/>
  <c r="U22" i="1"/>
  <c r="G22" i="1"/>
  <c r="F22" i="1" s="1"/>
  <c r="AE21" i="1"/>
  <c r="AD21" i="1"/>
  <c r="AC21" i="1"/>
  <c r="U21" i="1"/>
  <c r="G21" i="1"/>
  <c r="F21" i="1" s="1"/>
  <c r="AE20" i="1"/>
  <c r="AD20" i="1"/>
  <c r="AC20" i="1"/>
  <c r="U20" i="1"/>
  <c r="AE19" i="1"/>
  <c r="AD19" i="1"/>
  <c r="AC19" i="1"/>
  <c r="U19" i="1"/>
  <c r="R18" i="1"/>
  <c r="Q18" i="1"/>
  <c r="P18" i="1"/>
  <c r="L18" i="1"/>
  <c r="K18" i="1"/>
  <c r="J18" i="1"/>
  <c r="I18" i="1"/>
  <c r="H18" i="1"/>
  <c r="AE17" i="1"/>
  <c r="AD17" i="1"/>
  <c r="AC17" i="1"/>
  <c r="Y17" i="1"/>
  <c r="X17" i="1"/>
  <c r="W17" i="1"/>
  <c r="U17" i="1"/>
  <c r="O17" i="1"/>
  <c r="G17" i="1"/>
  <c r="F17" i="1" s="1"/>
  <c r="AE16" i="1"/>
  <c r="AD16" i="1"/>
  <c r="AC16" i="1"/>
  <c r="X16" i="1"/>
  <c r="W16" i="1"/>
  <c r="U16" i="1"/>
  <c r="O16" i="1"/>
  <c r="R15" i="1"/>
  <c r="Q15" i="1"/>
  <c r="P15" i="1"/>
  <c r="L15" i="1"/>
  <c r="K15" i="1"/>
  <c r="J15" i="1"/>
  <c r="I15" i="1"/>
  <c r="H15" i="1"/>
  <c r="AE14" i="1"/>
  <c r="AD14" i="1"/>
  <c r="AC14" i="1"/>
  <c r="X14" i="1"/>
  <c r="W14" i="1"/>
  <c r="V14" i="1"/>
  <c r="U14" i="1"/>
  <c r="G14" i="1"/>
  <c r="F14" i="1" s="1"/>
  <c r="AE13" i="1"/>
  <c r="AD13" i="1"/>
  <c r="AC13" i="1"/>
  <c r="X13" i="1"/>
  <c r="W13" i="1"/>
  <c r="V13" i="1"/>
  <c r="U13" i="1"/>
  <c r="G13" i="1"/>
  <c r="F13" i="1" s="1"/>
  <c r="AE12" i="1"/>
  <c r="AD12" i="1"/>
  <c r="X12" i="1"/>
  <c r="W12" i="1"/>
  <c r="V12" i="1"/>
  <c r="U12" i="1"/>
  <c r="R11" i="1"/>
  <c r="Q11" i="1"/>
  <c r="P11" i="1"/>
  <c r="K11" i="1"/>
  <c r="J11" i="1"/>
  <c r="I11" i="1"/>
  <c r="H11" i="1"/>
  <c r="AE8" i="1"/>
  <c r="AD8" i="1"/>
  <c r="AC8" i="1"/>
  <c r="AB8" i="1"/>
  <c r="X8" i="1"/>
  <c r="W8" i="1"/>
  <c r="V8" i="1"/>
  <c r="U8" i="1"/>
  <c r="AB7" i="1"/>
  <c r="Y7" i="1"/>
  <c r="F106" i="1" l="1"/>
  <c r="S106" i="1" s="1"/>
  <c r="F127" i="1"/>
  <c r="F16" i="1"/>
  <c r="F121" i="1"/>
  <c r="S121" i="1" s="1"/>
  <c r="G137" i="1"/>
  <c r="F138" i="1"/>
  <c r="F125" i="1"/>
  <c r="S125" i="1" s="1"/>
  <c r="T16" i="1"/>
  <c r="AB12" i="1"/>
  <c r="L10" i="1"/>
  <c r="D92" i="3"/>
  <c r="D91" i="3" s="1"/>
  <c r="D85" i="3"/>
  <c r="AB107" i="1"/>
  <c r="AB110" i="1"/>
  <c r="AB113" i="1"/>
  <c r="AB116" i="1"/>
  <c r="AB119" i="1"/>
  <c r="AB128" i="1"/>
  <c r="AB108" i="1"/>
  <c r="AB111" i="1"/>
  <c r="AB117" i="1"/>
  <c r="AB129" i="1"/>
  <c r="AB132" i="1"/>
  <c r="AD58" i="1"/>
  <c r="AB106" i="1"/>
  <c r="AB112" i="1"/>
  <c r="AB115" i="1"/>
  <c r="AB118" i="1"/>
  <c r="AB121" i="1"/>
  <c r="AB130" i="1"/>
  <c r="AB133" i="1"/>
  <c r="AB20" i="1"/>
  <c r="AB24" i="1"/>
  <c r="AB43" i="1"/>
  <c r="AB47" i="1"/>
  <c r="AB49" i="1"/>
  <c r="AB50" i="1"/>
  <c r="AB52" i="1"/>
  <c r="AB53" i="1"/>
  <c r="AB54" i="1"/>
  <c r="AB55" i="1"/>
  <c r="AB56" i="1"/>
  <c r="AB57" i="1"/>
  <c r="AB23" i="1"/>
  <c r="AB31" i="1"/>
  <c r="AB33" i="1"/>
  <c r="AB34" i="1"/>
  <c r="AB35" i="1"/>
  <c r="AB37" i="1"/>
  <c r="AB38" i="1"/>
  <c r="AB13" i="1"/>
  <c r="AB14" i="1"/>
  <c r="AB19" i="1"/>
  <c r="AB30" i="1"/>
  <c r="AD63" i="1"/>
  <c r="AB59" i="1"/>
  <c r="AB60" i="1"/>
  <c r="AB61" i="1"/>
  <c r="AB62" i="1"/>
  <c r="AB64" i="1"/>
  <c r="AB65" i="1"/>
  <c r="AB66" i="1"/>
  <c r="AB67" i="1"/>
  <c r="AB68" i="1"/>
  <c r="AB69" i="1"/>
  <c r="AB70" i="1"/>
  <c r="AB72" i="1"/>
  <c r="AB73" i="1"/>
  <c r="AB74" i="1"/>
  <c r="AB75" i="1"/>
  <c r="AB76" i="1"/>
  <c r="AB77" i="1"/>
  <c r="AB78" i="1"/>
  <c r="AB79" i="1"/>
  <c r="AB80" i="1"/>
  <c r="AB82" i="1"/>
  <c r="AB83" i="1"/>
  <c r="AB84" i="1"/>
  <c r="AB85" i="1"/>
  <c r="AB86" i="1"/>
  <c r="AB39" i="1"/>
  <c r="AB40" i="1"/>
  <c r="AB41" i="1"/>
  <c r="AB46" i="1"/>
  <c r="AB88" i="1"/>
  <c r="AB89" i="1"/>
  <c r="AB90" i="1"/>
  <c r="AB91" i="1"/>
  <c r="AB92" i="1"/>
  <c r="AB93" i="1"/>
  <c r="AB94" i="1"/>
  <c r="AB95" i="1"/>
  <c r="AB96" i="1"/>
  <c r="AB98" i="1"/>
  <c r="AB99" i="1"/>
  <c r="AB100" i="1"/>
  <c r="AB101" i="1"/>
  <c r="AB102" i="1"/>
  <c r="AB103" i="1"/>
  <c r="AB105" i="1"/>
  <c r="AB134" i="1"/>
  <c r="AB135" i="1"/>
  <c r="AB136" i="1"/>
  <c r="AB16" i="1"/>
  <c r="AB22" i="1"/>
  <c r="AB27" i="1"/>
  <c r="AB29" i="1"/>
  <c r="AB45" i="1"/>
  <c r="AB122" i="1"/>
  <c r="AB123" i="1"/>
  <c r="AB124" i="1"/>
  <c r="AB125" i="1"/>
  <c r="AB26" i="1"/>
  <c r="AB17" i="1"/>
  <c r="AB21" i="1"/>
  <c r="AB25" i="1"/>
  <c r="AB44" i="1"/>
  <c r="O15" i="1"/>
  <c r="C24" i="17"/>
  <c r="Y114" i="1"/>
  <c r="O48" i="1"/>
  <c r="X48" i="1"/>
  <c r="AE48" i="1"/>
  <c r="S83" i="1"/>
  <c r="AC58" i="1"/>
  <c r="T92" i="1"/>
  <c r="AD71" i="1"/>
  <c r="AD120" i="1"/>
  <c r="AE127" i="1"/>
  <c r="S92" i="1"/>
  <c r="S94" i="1"/>
  <c r="S129" i="1"/>
  <c r="S116" i="1"/>
  <c r="X104" i="1"/>
  <c r="AE109" i="1"/>
  <c r="X120" i="1"/>
  <c r="AD131" i="1"/>
  <c r="S108" i="1"/>
  <c r="S124" i="1"/>
  <c r="AE97" i="1"/>
  <c r="AE104" i="1"/>
  <c r="T108" i="1"/>
  <c r="O11" i="1"/>
  <c r="W51" i="1"/>
  <c r="AD51" i="1"/>
  <c r="AC81" i="1"/>
  <c r="AD11" i="1"/>
  <c r="S64" i="1"/>
  <c r="S86" i="1"/>
  <c r="AD36" i="1"/>
  <c r="X58" i="1"/>
  <c r="AE58" i="1"/>
  <c r="O63" i="1"/>
  <c r="AC97" i="1"/>
  <c r="AD104" i="1"/>
  <c r="AE114" i="1"/>
  <c r="T118" i="1"/>
  <c r="S119" i="1"/>
  <c r="AE18" i="1"/>
  <c r="S78" i="1"/>
  <c r="S80" i="1"/>
  <c r="T98" i="1"/>
  <c r="V97" i="1"/>
  <c r="G114" i="1"/>
  <c r="F114" i="1" s="1"/>
  <c r="W11" i="1"/>
  <c r="U28" i="1"/>
  <c r="AD32" i="1"/>
  <c r="Y63" i="1"/>
  <c r="S65" i="1"/>
  <c r="S67" i="1"/>
  <c r="S69" i="1"/>
  <c r="AE71" i="1"/>
  <c r="T80" i="1"/>
  <c r="AE81" i="1"/>
  <c r="T83" i="1"/>
  <c r="T88" i="1"/>
  <c r="G87" i="1"/>
  <c r="T93" i="1"/>
  <c r="S98" i="1"/>
  <c r="AC109" i="1"/>
  <c r="S118" i="1"/>
  <c r="G127" i="1"/>
  <c r="AD127" i="1"/>
  <c r="T129" i="1"/>
  <c r="Y109" i="1"/>
  <c r="T84" i="1"/>
  <c r="Y97" i="1"/>
  <c r="W104" i="1"/>
  <c r="T116" i="1"/>
  <c r="T119" i="1"/>
  <c r="U127" i="1"/>
  <c r="Y127" i="1"/>
  <c r="T135" i="1"/>
  <c r="U109" i="1"/>
  <c r="X81" i="1"/>
  <c r="T86" i="1"/>
  <c r="U87" i="1"/>
  <c r="T102" i="1"/>
  <c r="T124" i="1"/>
  <c r="AC127" i="1"/>
  <c r="T133" i="1"/>
  <c r="W109" i="1"/>
  <c r="T94" i="1"/>
  <c r="T99" i="1"/>
  <c r="Y104" i="1"/>
  <c r="T110" i="1"/>
  <c r="W114" i="1"/>
  <c r="U114" i="1"/>
  <c r="W127" i="1"/>
  <c r="X127" i="1"/>
  <c r="T130" i="1"/>
  <c r="AC131" i="1"/>
  <c r="X131" i="1"/>
  <c r="T134" i="1"/>
  <c r="AD28" i="1"/>
  <c r="Y28" i="1"/>
  <c r="Y48" i="1"/>
  <c r="X15" i="1"/>
  <c r="Q10" i="1"/>
  <c r="S74" i="1"/>
  <c r="T126" i="1"/>
  <c r="S130" i="1"/>
  <c r="G109" i="1"/>
  <c r="S103" i="1"/>
  <c r="S99" i="1"/>
  <c r="G97" i="1"/>
  <c r="W87" i="1"/>
  <c r="T96" i="1"/>
  <c r="AC11" i="1"/>
  <c r="AD15" i="1"/>
  <c r="O18" i="1"/>
  <c r="V28" i="1"/>
  <c r="AE36" i="1"/>
  <c r="AE42" i="1"/>
  <c r="U81" i="1"/>
  <c r="Y81" i="1"/>
  <c r="AC87" i="1"/>
  <c r="AC104" i="1"/>
  <c r="X114" i="1"/>
  <c r="W131" i="1"/>
  <c r="T100" i="1"/>
  <c r="U97" i="1"/>
  <c r="Y32" i="1"/>
  <c r="AD42" i="1"/>
  <c r="T90" i="1"/>
  <c r="W97" i="1"/>
  <c r="T106" i="1"/>
  <c r="U104" i="1"/>
  <c r="G104" i="1"/>
  <c r="T112" i="1"/>
  <c r="AE131" i="1"/>
  <c r="AB138" i="1"/>
  <c r="AB137" i="1" s="1"/>
  <c r="AD137" i="1"/>
  <c r="G81" i="1"/>
  <c r="W81" i="1"/>
  <c r="AE87" i="1"/>
  <c r="U131" i="1"/>
  <c r="Y131" i="1"/>
  <c r="W15" i="1"/>
  <c r="R10" i="1"/>
  <c r="O32" i="1"/>
  <c r="O36" i="1"/>
  <c r="O42" i="1"/>
  <c r="S57" i="1"/>
  <c r="V58" i="1"/>
  <c r="AE63" i="1"/>
  <c r="T75" i="1"/>
  <c r="T79" i="1"/>
  <c r="S82" i="1"/>
  <c r="S89" i="1"/>
  <c r="S95" i="1"/>
  <c r="T113" i="1"/>
  <c r="AC114" i="1"/>
  <c r="T117" i="1"/>
  <c r="V120" i="1"/>
  <c r="S136" i="1"/>
  <c r="T27" i="1"/>
  <c r="O28" i="1"/>
  <c r="Y36" i="1"/>
  <c r="V36" i="1"/>
  <c r="AD48" i="1"/>
  <c r="AE51" i="1"/>
  <c r="O71" i="1"/>
  <c r="X71" i="1"/>
  <c r="O87" i="1"/>
  <c r="T103" i="1"/>
  <c r="X109" i="1"/>
  <c r="T111" i="1"/>
  <c r="T125" i="1"/>
  <c r="G131" i="1"/>
  <c r="Y11" i="1"/>
  <c r="AE11" i="1"/>
  <c r="T13" i="1"/>
  <c r="Y15" i="1"/>
  <c r="AE15" i="1"/>
  <c r="T17" i="1"/>
  <c r="AD18" i="1"/>
  <c r="V32" i="1"/>
  <c r="V48" i="1"/>
  <c r="P10" i="1"/>
  <c r="T53" i="1"/>
  <c r="Y51" i="1"/>
  <c r="T55" i="1"/>
  <c r="O58" i="1"/>
  <c r="X63" i="1"/>
  <c r="S70" i="1"/>
  <c r="S73" i="1"/>
  <c r="S75" i="1"/>
  <c r="S77" i="1"/>
  <c r="S79" i="1"/>
  <c r="T85" i="1"/>
  <c r="T89" i="1"/>
  <c r="S90" i="1"/>
  <c r="S91" i="1"/>
  <c r="T95" i="1"/>
  <c r="S96" i="1"/>
  <c r="O97" i="1"/>
  <c r="T101" i="1"/>
  <c r="T107" i="1"/>
  <c r="T136" i="1"/>
  <c r="X18" i="1"/>
  <c r="T34" i="1"/>
  <c r="G36" i="1"/>
  <c r="F36" i="1" s="1"/>
  <c r="X42" i="1"/>
  <c r="T47" i="1"/>
  <c r="W48" i="1"/>
  <c r="X51" i="1"/>
  <c r="T57" i="1"/>
  <c r="W58" i="1"/>
  <c r="T61" i="1"/>
  <c r="V63" i="1"/>
  <c r="T66" i="1"/>
  <c r="S76" i="1"/>
  <c r="T77" i="1"/>
  <c r="G32" i="1"/>
  <c r="F32" i="1" s="1"/>
  <c r="X32" i="1"/>
  <c r="T38" i="1"/>
  <c r="S38" i="1" s="1"/>
  <c r="T65" i="1"/>
  <c r="T67" i="1"/>
  <c r="T72" i="1"/>
  <c r="V11" i="1"/>
  <c r="V15" i="1"/>
  <c r="T26" i="1"/>
  <c r="T35" i="1"/>
  <c r="T39" i="1"/>
  <c r="T40" i="1"/>
  <c r="T56" i="1"/>
  <c r="S68" i="1"/>
  <c r="T69" i="1"/>
  <c r="T73" i="1"/>
  <c r="T74" i="1"/>
  <c r="T54" i="1"/>
  <c r="V51" i="1"/>
  <c r="Y42" i="1"/>
  <c r="T45" i="1"/>
  <c r="G42" i="1"/>
  <c r="F42" i="1" s="1"/>
  <c r="X36" i="1"/>
  <c r="T41" i="1"/>
  <c r="T30" i="1"/>
  <c r="X28" i="1"/>
  <c r="T31" i="1"/>
  <c r="U18" i="1"/>
  <c r="T22" i="1"/>
  <c r="T24" i="1"/>
  <c r="W18" i="1"/>
  <c r="X11" i="1"/>
  <c r="H10" i="1"/>
  <c r="O51" i="1"/>
  <c r="AC48" i="1"/>
  <c r="Y87" i="1"/>
  <c r="Y71" i="1"/>
  <c r="Y18" i="1"/>
  <c r="V109" i="1"/>
  <c r="S107" i="1"/>
  <c r="T60" i="1"/>
  <c r="V42" i="1"/>
  <c r="K10" i="1"/>
  <c r="T25" i="1"/>
  <c r="T23" i="1"/>
  <c r="T21" i="1"/>
  <c r="J10" i="1"/>
  <c r="V18" i="1"/>
  <c r="T20" i="1"/>
  <c r="I10" i="1"/>
  <c r="D30" i="3" s="1"/>
  <c r="AC15" i="1"/>
  <c r="U15" i="1"/>
  <c r="T19" i="1"/>
  <c r="W28" i="1"/>
  <c r="T29" i="1"/>
  <c r="AE32" i="1"/>
  <c r="U36" i="1"/>
  <c r="G58" i="1"/>
  <c r="F58" i="1" s="1"/>
  <c r="AC63" i="1"/>
  <c r="G11" i="1"/>
  <c r="F11" i="1" s="1"/>
  <c r="AC28" i="1"/>
  <c r="T138" i="1"/>
  <c r="T137" i="1" s="1"/>
  <c r="V137" i="1"/>
  <c r="T12" i="1"/>
  <c r="S12" i="1" s="1"/>
  <c r="U11" i="1"/>
  <c r="T14" i="1"/>
  <c r="G28" i="1"/>
  <c r="F28" i="1" s="1"/>
  <c r="AE28" i="1"/>
  <c r="U32" i="1"/>
  <c r="AC36" i="1"/>
  <c r="U42" i="1"/>
  <c r="AC42" i="1"/>
  <c r="AC71" i="1"/>
  <c r="W32" i="1"/>
  <c r="T33" i="1"/>
  <c r="G15" i="1"/>
  <c r="F15" i="1" s="1"/>
  <c r="G18" i="1"/>
  <c r="F18" i="1" s="1"/>
  <c r="AC18" i="1"/>
  <c r="AC32" i="1"/>
  <c r="W36" i="1"/>
  <c r="T37" i="1"/>
  <c r="W42" i="1"/>
  <c r="T43" i="1"/>
  <c r="AC51" i="1"/>
  <c r="AD87" i="1"/>
  <c r="T91" i="1"/>
  <c r="V87" i="1"/>
  <c r="G48" i="1"/>
  <c r="W63" i="1"/>
  <c r="W71" i="1"/>
  <c r="V81" i="1"/>
  <c r="T82" i="1"/>
  <c r="V104" i="1"/>
  <c r="O114" i="1"/>
  <c r="AD114" i="1"/>
  <c r="T50" i="1"/>
  <c r="G51" i="1"/>
  <c r="T59" i="1"/>
  <c r="U58" i="1"/>
  <c r="Y58" i="1"/>
  <c r="T62" i="1"/>
  <c r="G63" i="1"/>
  <c r="F63" i="1" s="1"/>
  <c r="T68" i="1"/>
  <c r="G71" i="1"/>
  <c r="F71" i="1" s="1"/>
  <c r="T76" i="1"/>
  <c r="T44" i="1"/>
  <c r="T46" i="1"/>
  <c r="T49" i="1"/>
  <c r="U48" i="1"/>
  <c r="U51" i="1"/>
  <c r="T52" i="1"/>
  <c r="U63" i="1"/>
  <c r="T64" i="1"/>
  <c r="T70" i="1"/>
  <c r="U71" i="1"/>
  <c r="T78" i="1"/>
  <c r="AD97" i="1"/>
  <c r="V71" i="1"/>
  <c r="AD81" i="1"/>
  <c r="O81" i="1"/>
  <c r="X87" i="1"/>
  <c r="X97" i="1"/>
  <c r="O109" i="1"/>
  <c r="AD109" i="1"/>
  <c r="T121" i="1"/>
  <c r="G120" i="1"/>
  <c r="F120" i="1" s="1"/>
  <c r="T128" i="1"/>
  <c r="V127" i="1"/>
  <c r="T132" i="1"/>
  <c r="V131" i="1"/>
  <c r="S88" i="1"/>
  <c r="O104" i="1"/>
  <c r="T115" i="1"/>
  <c r="V114" i="1"/>
  <c r="AC120" i="1"/>
  <c r="AE120" i="1"/>
  <c r="T123" i="1"/>
  <c r="O137" i="1"/>
  <c r="W120" i="1"/>
  <c r="T122" i="1"/>
  <c r="U120" i="1"/>
  <c r="Y120" i="1"/>
  <c r="O127" i="1"/>
  <c r="D25" i="3" l="1"/>
  <c r="D28" i="3"/>
  <c r="D22" i="3"/>
  <c r="F81" i="1"/>
  <c r="F97" i="1"/>
  <c r="F51" i="1"/>
  <c r="F104" i="1"/>
  <c r="F87" i="1"/>
  <c r="F48" i="1"/>
  <c r="F137" i="1"/>
  <c r="F109" i="1"/>
  <c r="G10" i="1"/>
  <c r="C19" i="17"/>
  <c r="S41" i="1"/>
  <c r="AB11" i="1"/>
  <c r="S40" i="1"/>
  <c r="S45" i="1"/>
  <c r="AB114" i="1"/>
  <c r="D175" i="3"/>
  <c r="S39" i="1"/>
  <c r="S31" i="1"/>
  <c r="AB28" i="1"/>
  <c r="S46" i="1"/>
  <c r="S87" i="1"/>
  <c r="S22" i="1"/>
  <c r="AB15" i="1"/>
  <c r="S44" i="1"/>
  <c r="S26" i="1"/>
  <c r="AB131" i="1"/>
  <c r="AB87" i="1"/>
  <c r="AB48" i="1"/>
  <c r="AB104" i="1"/>
  <c r="T114" i="1"/>
  <c r="S97" i="1"/>
  <c r="S20" i="1"/>
  <c r="S23" i="1"/>
  <c r="S24" i="1"/>
  <c r="AB127" i="1"/>
  <c r="S109" i="1"/>
  <c r="T127" i="1"/>
  <c r="AB109" i="1"/>
  <c r="AB36" i="1"/>
  <c r="S14" i="1"/>
  <c r="S35" i="1"/>
  <c r="S27" i="1"/>
  <c r="T81" i="1"/>
  <c r="S30" i="1"/>
  <c r="S13" i="1"/>
  <c r="T71" i="1"/>
  <c r="T109" i="1"/>
  <c r="T104" i="1"/>
  <c r="T97" i="1"/>
  <c r="T87" i="1"/>
  <c r="S81" i="1"/>
  <c r="T51" i="1"/>
  <c r="AE10" i="1"/>
  <c r="AB18" i="1"/>
  <c r="S21" i="1"/>
  <c r="S17" i="1"/>
  <c r="AB81" i="1"/>
  <c r="AB58" i="1"/>
  <c r="AB42" i="1"/>
  <c r="S34" i="1"/>
  <c r="AB120" i="1"/>
  <c r="T131" i="1"/>
  <c r="AD10" i="1"/>
  <c r="AB97" i="1"/>
  <c r="AB32" i="1"/>
  <c r="S63" i="1"/>
  <c r="S25" i="1"/>
  <c r="S47" i="1"/>
  <c r="T48" i="1"/>
  <c r="X10" i="1"/>
  <c r="W10" i="1"/>
  <c r="D31" i="3"/>
  <c r="S51" i="1"/>
  <c r="AC10" i="1"/>
  <c r="Y10" i="1"/>
  <c r="V10" i="1"/>
  <c r="S128" i="1"/>
  <c r="S127" i="1" s="1"/>
  <c r="S120" i="1"/>
  <c r="S115" i="1"/>
  <c r="S114" i="1" s="1"/>
  <c r="S138" i="1"/>
  <c r="S137" i="1" s="1"/>
  <c r="T120" i="1"/>
  <c r="AB51" i="1"/>
  <c r="U10" i="1"/>
  <c r="S58" i="1"/>
  <c r="S16" i="1"/>
  <c r="T15" i="1"/>
  <c r="T28" i="1"/>
  <c r="S29" i="1"/>
  <c r="S104" i="1"/>
  <c r="T58" i="1"/>
  <c r="T42" i="1"/>
  <c r="S43" i="1"/>
  <c r="T11" i="1"/>
  <c r="T18" i="1"/>
  <c r="S19" i="1"/>
  <c r="T36" i="1"/>
  <c r="S37" i="1"/>
  <c r="S72" i="1"/>
  <c r="S71" i="1" s="1"/>
  <c r="T63" i="1"/>
  <c r="S49" i="1"/>
  <c r="S48" i="1" s="1"/>
  <c r="T32" i="1"/>
  <c r="S33" i="1"/>
  <c r="AB71" i="1"/>
  <c r="AB63" i="1"/>
  <c r="C13" i="17"/>
  <c r="E176" i="3" l="1"/>
  <c r="G176" i="3"/>
  <c r="H176" i="3" s="1"/>
  <c r="D195" i="3"/>
  <c r="E177" i="3"/>
  <c r="G177" i="3"/>
  <c r="H177" i="3" s="1"/>
  <c r="D196" i="3"/>
  <c r="S36" i="1"/>
  <c r="AB10" i="1"/>
  <c r="E175" i="3"/>
  <c r="G175" i="3"/>
  <c r="D194" i="3"/>
  <c r="C11" i="17"/>
  <c r="C17" i="17" s="1"/>
  <c r="S32" i="1"/>
  <c r="S11" i="1"/>
  <c r="S28" i="1"/>
  <c r="S15" i="1"/>
  <c r="S18" i="1"/>
  <c r="S42" i="1"/>
  <c r="T10" i="1"/>
  <c r="F15" i="14"/>
  <c r="F26" i="14" s="1"/>
  <c r="A3" i="14"/>
  <c r="A2" i="14"/>
  <c r="A3" i="12"/>
  <c r="A2" i="12"/>
  <c r="H175" i="3" l="1"/>
  <c r="G196" i="3"/>
  <c r="H196" i="3" s="1"/>
  <c r="E196" i="3"/>
  <c r="E195" i="3"/>
  <c r="G195" i="3"/>
  <c r="H195" i="3" s="1"/>
  <c r="D16" i="3"/>
  <c r="E194" i="3"/>
  <c r="G194" i="3"/>
  <c r="C10" i="17"/>
  <c r="H194" i="3" l="1"/>
  <c r="D182" i="3"/>
  <c r="C16" i="17"/>
  <c r="C23" i="17"/>
  <c r="C22" i="17" s="1"/>
  <c r="D16" i="12"/>
  <c r="F16" i="12"/>
  <c r="C16" i="12"/>
  <c r="D201" i="3" l="1"/>
  <c r="D193" i="3" s="1"/>
  <c r="G182" i="3"/>
  <c r="E182" i="3"/>
  <c r="D44" i="3"/>
  <c r="F13" i="12"/>
  <c r="D13" i="12"/>
  <c r="C13" i="12"/>
  <c r="F12" i="12"/>
  <c r="D12" i="12"/>
  <c r="C11" i="12"/>
  <c r="G201" i="3" l="1"/>
  <c r="H201" i="3" s="1"/>
  <c r="E201" i="3"/>
  <c r="H182" i="3"/>
  <c r="D10" i="12"/>
  <c r="D22" i="12" s="1"/>
  <c r="E30" i="11"/>
  <c r="F30" i="11" s="1"/>
  <c r="E27" i="11"/>
  <c r="C10" i="12"/>
  <c r="C22" i="12" s="1"/>
  <c r="F10" i="12"/>
  <c r="F22" i="12" s="1"/>
  <c r="A3" i="11"/>
  <c r="A2" i="11"/>
  <c r="A1" i="11"/>
  <c r="E11" i="11"/>
  <c r="F11" i="11" s="1"/>
  <c r="E12" i="11"/>
  <c r="F12" i="11" s="1"/>
  <c r="E15" i="11"/>
  <c r="F15" i="11" s="1"/>
  <c r="E16" i="11"/>
  <c r="F16" i="11" s="1"/>
  <c r="E18" i="11"/>
  <c r="F18" i="11" s="1"/>
  <c r="E22" i="11"/>
  <c r="F22" i="11" s="1"/>
  <c r="E23" i="11"/>
  <c r="F23" i="11" s="1"/>
  <c r="E24" i="11"/>
  <c r="F24" i="11" s="1"/>
  <c r="E26" i="11"/>
  <c r="F26" i="11" s="1"/>
  <c r="D25" i="11"/>
  <c r="A2" i="7"/>
  <c r="A4" i="17" s="1"/>
  <c r="A1" i="7"/>
  <c r="A3" i="7"/>
  <c r="A5" i="17" s="1"/>
  <c r="K9" i="7"/>
  <c r="O9" i="7"/>
  <c r="E12" i="7"/>
  <c r="F12" i="7"/>
  <c r="G12" i="7"/>
  <c r="I12" i="7"/>
  <c r="J12" i="7"/>
  <c r="K12" i="7"/>
  <c r="D13" i="7"/>
  <c r="H13" i="7"/>
  <c r="M13" i="7"/>
  <c r="N13" i="7"/>
  <c r="O13" i="7"/>
  <c r="D14" i="7"/>
  <c r="H14" i="7"/>
  <c r="M14" i="7"/>
  <c r="N14" i="7"/>
  <c r="O14" i="7"/>
  <c r="E15" i="7"/>
  <c r="F15" i="7"/>
  <c r="G15" i="7"/>
  <c r="I15" i="7"/>
  <c r="J15" i="7"/>
  <c r="K15" i="7"/>
  <c r="D16" i="7"/>
  <c r="H16" i="7"/>
  <c r="M16" i="7"/>
  <c r="N16" i="7"/>
  <c r="O16" i="7"/>
  <c r="D17" i="7"/>
  <c r="H17" i="7"/>
  <c r="M17" i="7"/>
  <c r="N17" i="7"/>
  <c r="O17" i="7"/>
  <c r="E19" i="7"/>
  <c r="F19" i="7"/>
  <c r="G19" i="7"/>
  <c r="I19" i="7"/>
  <c r="J19" i="7"/>
  <c r="K19" i="7"/>
  <c r="D20" i="7"/>
  <c r="H20" i="7"/>
  <c r="M20" i="7"/>
  <c r="N20" i="7"/>
  <c r="O20" i="7"/>
  <c r="D21" i="7"/>
  <c r="H21" i="7"/>
  <c r="M21" i="7"/>
  <c r="N21" i="7"/>
  <c r="O21" i="7"/>
  <c r="E22" i="7"/>
  <c r="F22" i="7"/>
  <c r="G22" i="7"/>
  <c r="I22" i="7"/>
  <c r="J22" i="7"/>
  <c r="K22" i="7"/>
  <c r="D23" i="7"/>
  <c r="H23" i="7"/>
  <c r="M23" i="7"/>
  <c r="N23" i="7"/>
  <c r="O23" i="7"/>
  <c r="D24" i="7"/>
  <c r="H24" i="7"/>
  <c r="M24" i="7"/>
  <c r="N24" i="7"/>
  <c r="O24" i="7"/>
  <c r="E25" i="7"/>
  <c r="F25" i="7"/>
  <c r="G25" i="7"/>
  <c r="I25" i="7"/>
  <c r="J25" i="7"/>
  <c r="K25" i="7"/>
  <c r="D26" i="7"/>
  <c r="H26" i="7"/>
  <c r="M26" i="7"/>
  <c r="N26" i="7"/>
  <c r="O26" i="7"/>
  <c r="D27" i="7"/>
  <c r="H27" i="7"/>
  <c r="M27" i="7"/>
  <c r="N27" i="7"/>
  <c r="O27" i="7"/>
  <c r="E29" i="7"/>
  <c r="F29" i="7"/>
  <c r="G29" i="7"/>
  <c r="I29" i="7"/>
  <c r="J29" i="7"/>
  <c r="K29" i="7"/>
  <c r="D30" i="7"/>
  <c r="H30" i="7"/>
  <c r="M30" i="7"/>
  <c r="N30" i="7"/>
  <c r="O30" i="7"/>
  <c r="D31" i="7"/>
  <c r="H31" i="7"/>
  <c r="M31" i="7"/>
  <c r="N31" i="7"/>
  <c r="O31" i="7"/>
  <c r="E32" i="7"/>
  <c r="F32" i="7"/>
  <c r="G32" i="7"/>
  <c r="I32" i="7"/>
  <c r="J32" i="7"/>
  <c r="K32" i="7"/>
  <c r="D33" i="7"/>
  <c r="H33" i="7"/>
  <c r="M33" i="7"/>
  <c r="N33" i="7"/>
  <c r="O33" i="7"/>
  <c r="D34" i="7"/>
  <c r="H34" i="7"/>
  <c r="M34" i="7"/>
  <c r="N34" i="7"/>
  <c r="O34" i="7"/>
  <c r="E36" i="7"/>
  <c r="F36" i="7"/>
  <c r="G36" i="7"/>
  <c r="I36" i="7"/>
  <c r="J36" i="7"/>
  <c r="K36" i="7"/>
  <c r="D37" i="7"/>
  <c r="H37" i="7"/>
  <c r="M37" i="7"/>
  <c r="N37" i="7"/>
  <c r="O37" i="7"/>
  <c r="D38" i="7"/>
  <c r="H38" i="7"/>
  <c r="M38" i="7"/>
  <c r="N38" i="7"/>
  <c r="O38" i="7"/>
  <c r="E39" i="7"/>
  <c r="F39" i="7"/>
  <c r="G39" i="7"/>
  <c r="I39" i="7"/>
  <c r="J39" i="7"/>
  <c r="K39" i="7"/>
  <c r="D40" i="7"/>
  <c r="H40" i="7"/>
  <c r="M40" i="7"/>
  <c r="N40" i="7"/>
  <c r="O40" i="7"/>
  <c r="D41" i="7"/>
  <c r="H41" i="7"/>
  <c r="M41" i="7"/>
  <c r="N41" i="7"/>
  <c r="O41" i="7"/>
  <c r="E42" i="7"/>
  <c r="F42" i="7"/>
  <c r="G42" i="7"/>
  <c r="I42" i="7"/>
  <c r="J42" i="7"/>
  <c r="K42" i="7"/>
  <c r="D43" i="7"/>
  <c r="H43" i="7"/>
  <c r="M43" i="7"/>
  <c r="N43" i="7"/>
  <c r="O43" i="7"/>
  <c r="D44" i="7"/>
  <c r="H44" i="7"/>
  <c r="M44" i="7"/>
  <c r="N44" i="7"/>
  <c r="O44" i="7"/>
  <c r="D45" i="7"/>
  <c r="E45" i="7"/>
  <c r="F45" i="7"/>
  <c r="G45" i="7"/>
  <c r="H45" i="7"/>
  <c r="I45" i="7"/>
  <c r="J45" i="7"/>
  <c r="K45" i="7"/>
  <c r="L45" i="7"/>
  <c r="M45" i="7"/>
  <c r="N45" i="7"/>
  <c r="O45" i="7"/>
  <c r="D36" i="7" l="1"/>
  <c r="D25" i="7"/>
  <c r="D15" i="7"/>
  <c r="D42" i="7"/>
  <c r="D22" i="7"/>
  <c r="D32" i="7"/>
  <c r="D39" i="7"/>
  <c r="D35" i="7" s="1"/>
  <c r="D29" i="7"/>
  <c r="D19" i="7"/>
  <c r="N42" i="7"/>
  <c r="L41" i="7"/>
  <c r="L38" i="7"/>
  <c r="L34" i="7"/>
  <c r="L31" i="7"/>
  <c r="L27" i="7"/>
  <c r="L24" i="7"/>
  <c r="L21" i="7"/>
  <c r="L17" i="7"/>
  <c r="L14" i="7"/>
  <c r="L44" i="7"/>
  <c r="O42" i="7"/>
  <c r="O39" i="7"/>
  <c r="O36" i="7"/>
  <c r="O35" i="7" s="1"/>
  <c r="O32" i="7"/>
  <c r="O29" i="7"/>
  <c r="O25" i="7"/>
  <c r="O22" i="7"/>
  <c r="O19" i="7"/>
  <c r="O18" i="7" s="1"/>
  <c r="O11" i="7" s="1"/>
  <c r="O15" i="7"/>
  <c r="O12" i="7"/>
  <c r="N39" i="7"/>
  <c r="N36" i="7"/>
  <c r="N35" i="7" s="1"/>
  <c r="N32" i="7"/>
  <c r="N29" i="7"/>
  <c r="N25" i="7"/>
  <c r="N22" i="7"/>
  <c r="N19" i="7"/>
  <c r="N15" i="7"/>
  <c r="N12" i="7"/>
  <c r="F18" i="7"/>
  <c r="F11" i="7" s="1"/>
  <c r="L43" i="7"/>
  <c r="L40" i="7"/>
  <c r="L37" i="7"/>
  <c r="J35" i="7"/>
  <c r="J28" i="7" s="1"/>
  <c r="E35" i="7"/>
  <c r="E28" i="7" s="1"/>
  <c r="L33" i="7"/>
  <c r="L30" i="7"/>
  <c r="L29" i="7" s="1"/>
  <c r="L26" i="7"/>
  <c r="L23" i="7"/>
  <c r="L20" i="7"/>
  <c r="J18" i="7"/>
  <c r="J11" i="7" s="1"/>
  <c r="E18" i="7"/>
  <c r="E11" i="7" s="1"/>
  <c r="L16" i="7"/>
  <c r="L15" i="7" s="1"/>
  <c r="L13" i="7"/>
  <c r="F35" i="7"/>
  <c r="F28" i="7" s="1"/>
  <c r="K18" i="7"/>
  <c r="K11" i="7" s="1"/>
  <c r="H42" i="7"/>
  <c r="H39" i="7"/>
  <c r="H36" i="7"/>
  <c r="H35" i="7" s="1"/>
  <c r="I35" i="7"/>
  <c r="I28" i="7" s="1"/>
  <c r="H32" i="7"/>
  <c r="H29" i="7"/>
  <c r="H25" i="7"/>
  <c r="H22" i="7"/>
  <c r="H18" i="7" s="1"/>
  <c r="H19" i="7"/>
  <c r="I18" i="7"/>
  <c r="H15" i="7"/>
  <c r="H12" i="7"/>
  <c r="K35" i="7"/>
  <c r="K28" i="7" s="1"/>
  <c r="G35" i="7"/>
  <c r="G28" i="7" s="1"/>
  <c r="G18" i="7"/>
  <c r="G11" i="7" s="1"/>
  <c r="D12" i="7"/>
  <c r="F25" i="11"/>
  <c r="E25" i="11"/>
  <c r="F27" i="11"/>
  <c r="D18" i="7"/>
  <c r="I11" i="7"/>
  <c r="M36" i="7"/>
  <c r="M32" i="7"/>
  <c r="M29" i="7"/>
  <c r="M22" i="7"/>
  <c r="M15" i="7"/>
  <c r="M12" i="7"/>
  <c r="M42" i="7"/>
  <c r="M39" i="7"/>
  <c r="M25" i="7"/>
  <c r="M19" i="7"/>
  <c r="E154" i="3"/>
  <c r="F154" i="3" s="1"/>
  <c r="D134" i="3"/>
  <c r="E134" i="3" s="1"/>
  <c r="F134" i="3" s="1"/>
  <c r="D114" i="3"/>
  <c r="G114" i="3" s="1"/>
  <c r="D95" i="3"/>
  <c r="G95" i="3" s="1"/>
  <c r="E135" i="3"/>
  <c r="G116" i="3"/>
  <c r="E76" i="3"/>
  <c r="F76" i="3" s="1"/>
  <c r="D80" i="3"/>
  <c r="E80" i="3" s="1"/>
  <c r="E79" i="3"/>
  <c r="F79" i="3" s="1"/>
  <c r="G12" i="3"/>
  <c r="G15" i="3"/>
  <c r="G16" i="3"/>
  <c r="G18" i="3"/>
  <c r="G19" i="3"/>
  <c r="G21" i="3"/>
  <c r="G34" i="3"/>
  <c r="G38" i="3"/>
  <c r="G43" i="3"/>
  <c r="G44" i="3"/>
  <c r="G46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7" i="3"/>
  <c r="G78" i="3"/>
  <c r="G79" i="3"/>
  <c r="G90" i="3"/>
  <c r="G94" i="3"/>
  <c r="G96" i="3"/>
  <c r="G115" i="3"/>
  <c r="G135" i="3"/>
  <c r="G11" i="3"/>
  <c r="D42" i="3"/>
  <c r="G42" i="3" s="1"/>
  <c r="G28" i="3"/>
  <c r="D14" i="3"/>
  <c r="D27" i="3" s="1"/>
  <c r="D36" i="3" s="1"/>
  <c r="G36" i="3" s="1"/>
  <c r="E12" i="3"/>
  <c r="F12" i="3" s="1"/>
  <c r="E15" i="3"/>
  <c r="F15" i="3" s="1"/>
  <c r="E16" i="3"/>
  <c r="H16" i="3" s="1"/>
  <c r="E18" i="3"/>
  <c r="F18" i="3" s="1"/>
  <c r="E19" i="3"/>
  <c r="F19" i="3" s="1"/>
  <c r="E21" i="3"/>
  <c r="F21" i="3" s="1"/>
  <c r="E34" i="3"/>
  <c r="F34" i="3" s="1"/>
  <c r="E38" i="3"/>
  <c r="F38" i="3" s="1"/>
  <c r="E43" i="3"/>
  <c r="F43" i="3" s="1"/>
  <c r="E44" i="3"/>
  <c r="F44" i="3" s="1"/>
  <c r="E46" i="3"/>
  <c r="F46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7" i="3"/>
  <c r="F77" i="3" s="1"/>
  <c r="E78" i="3"/>
  <c r="F78" i="3" s="1"/>
  <c r="E90" i="3"/>
  <c r="F90" i="3" s="1"/>
  <c r="E94" i="3"/>
  <c r="F94" i="3" s="1"/>
  <c r="E96" i="3"/>
  <c r="F96" i="3" s="1"/>
  <c r="E115" i="3"/>
  <c r="F115" i="3" s="1"/>
  <c r="E11" i="3"/>
  <c r="F11" i="3" s="1"/>
  <c r="A2" i="3"/>
  <c r="D28" i="7" l="1"/>
  <c r="E114" i="3"/>
  <c r="F114" i="3" s="1"/>
  <c r="L12" i="7"/>
  <c r="N18" i="7"/>
  <c r="N11" i="7" s="1"/>
  <c r="L25" i="7"/>
  <c r="L32" i="7"/>
  <c r="N28" i="7"/>
  <c r="L36" i="7"/>
  <c r="L39" i="7"/>
  <c r="H11" i="7"/>
  <c r="H28" i="7"/>
  <c r="O28" i="7"/>
  <c r="D11" i="7"/>
  <c r="L19" i="7"/>
  <c r="L22" i="7"/>
  <c r="L42" i="7"/>
  <c r="I16" i="3"/>
  <c r="E27" i="3"/>
  <c r="F27" i="3" s="1"/>
  <c r="E28" i="3"/>
  <c r="F28" i="3" s="1"/>
  <c r="E31" i="3"/>
  <c r="F31" i="3" s="1"/>
  <c r="D26" i="3"/>
  <c r="G27" i="3"/>
  <c r="E30" i="3"/>
  <c r="F30" i="3" s="1"/>
  <c r="H62" i="3"/>
  <c r="I62" i="3" s="1"/>
  <c r="H55" i="3"/>
  <c r="I55" i="3" s="1"/>
  <c r="H71" i="3"/>
  <c r="I71" i="3" s="1"/>
  <c r="H38" i="3"/>
  <c r="I38" i="3" s="1"/>
  <c r="H11" i="3"/>
  <c r="I11" i="3" s="1"/>
  <c r="H60" i="3"/>
  <c r="I60" i="3" s="1"/>
  <c r="H74" i="3"/>
  <c r="I74" i="3" s="1"/>
  <c r="H72" i="3"/>
  <c r="I72" i="3" s="1"/>
  <c r="H67" i="3"/>
  <c r="I67" i="3" s="1"/>
  <c r="H65" i="3"/>
  <c r="I65" i="3" s="1"/>
  <c r="H58" i="3"/>
  <c r="I58" i="3" s="1"/>
  <c r="H56" i="3"/>
  <c r="I56" i="3" s="1"/>
  <c r="H51" i="3"/>
  <c r="I51" i="3" s="1"/>
  <c r="H49" i="3"/>
  <c r="I49" i="3" s="1"/>
  <c r="H18" i="3"/>
  <c r="I18" i="3" s="1"/>
  <c r="H15" i="3"/>
  <c r="I15" i="3" s="1"/>
  <c r="H53" i="3"/>
  <c r="I53" i="3" s="1"/>
  <c r="H94" i="3"/>
  <c r="I94" i="3" s="1"/>
  <c r="G80" i="3"/>
  <c r="H70" i="3"/>
  <c r="I70" i="3" s="1"/>
  <c r="H68" i="3"/>
  <c r="I68" i="3" s="1"/>
  <c r="H63" i="3"/>
  <c r="I63" i="3" s="1"/>
  <c r="H61" i="3"/>
  <c r="I61" i="3" s="1"/>
  <c r="H54" i="3"/>
  <c r="I54" i="3" s="1"/>
  <c r="H52" i="3"/>
  <c r="I52" i="3" s="1"/>
  <c r="H46" i="3"/>
  <c r="I46" i="3" s="1"/>
  <c r="H43" i="3"/>
  <c r="I43" i="3" s="1"/>
  <c r="H34" i="3"/>
  <c r="I34" i="3" s="1"/>
  <c r="H69" i="3"/>
  <c r="I69" i="3" s="1"/>
  <c r="H75" i="3"/>
  <c r="I75" i="3" s="1"/>
  <c r="H73" i="3"/>
  <c r="I73" i="3" s="1"/>
  <c r="H66" i="3"/>
  <c r="I66" i="3" s="1"/>
  <c r="H64" i="3"/>
  <c r="I64" i="3" s="1"/>
  <c r="H59" i="3"/>
  <c r="I59" i="3" s="1"/>
  <c r="H57" i="3"/>
  <c r="I57" i="3" s="1"/>
  <c r="H50" i="3"/>
  <c r="I50" i="3" s="1"/>
  <c r="H48" i="3"/>
  <c r="I48" i="3" s="1"/>
  <c r="H12" i="3"/>
  <c r="I12" i="3" s="1"/>
  <c r="G134" i="3"/>
  <c r="F16" i="3"/>
  <c r="D39" i="3"/>
  <c r="G39" i="3" s="1"/>
  <c r="E14" i="3"/>
  <c r="F14" i="3" s="1"/>
  <c r="D24" i="3"/>
  <c r="E17" i="3"/>
  <c r="F17" i="3" s="1"/>
  <c r="G83" i="3"/>
  <c r="H78" i="3"/>
  <c r="I78" i="3" s="1"/>
  <c r="H44" i="3"/>
  <c r="I44" i="3" s="1"/>
  <c r="G31" i="3"/>
  <c r="H21" i="3"/>
  <c r="I21" i="3" s="1"/>
  <c r="H19" i="3"/>
  <c r="I19" i="3" s="1"/>
  <c r="G17" i="3"/>
  <c r="D13" i="3"/>
  <c r="G13" i="3" s="1"/>
  <c r="E36" i="3"/>
  <c r="G14" i="3"/>
  <c r="M18" i="7"/>
  <c r="M11" i="7" s="1"/>
  <c r="M35" i="7"/>
  <c r="M28" i="7" s="1"/>
  <c r="H114" i="3"/>
  <c r="I114" i="3" s="1"/>
  <c r="E95" i="3"/>
  <c r="F95" i="3" s="1"/>
  <c r="F135" i="3"/>
  <c r="H135" i="3"/>
  <c r="I135" i="3" s="1"/>
  <c r="E116" i="3"/>
  <c r="H154" i="3"/>
  <c r="H96" i="3"/>
  <c r="I96" i="3" s="1"/>
  <c r="G154" i="3"/>
  <c r="H134" i="3"/>
  <c r="H115" i="3"/>
  <c r="I115" i="3" s="1"/>
  <c r="I97" i="3"/>
  <c r="H90" i="3"/>
  <c r="I90" i="3" s="1"/>
  <c r="D81" i="3"/>
  <c r="G81" i="3" s="1"/>
  <c r="H77" i="3"/>
  <c r="I77" i="3" s="1"/>
  <c r="G86" i="3"/>
  <c r="G76" i="3"/>
  <c r="H76" i="3"/>
  <c r="E82" i="3"/>
  <c r="H82" i="3" s="1"/>
  <c r="G82" i="3"/>
  <c r="E83" i="3"/>
  <c r="F80" i="3"/>
  <c r="H80" i="3"/>
  <c r="H79" i="3"/>
  <c r="I79" i="3" s="1"/>
  <c r="E42" i="3"/>
  <c r="A4" i="3"/>
  <c r="A2" i="1" s="1"/>
  <c r="L35" i="7" l="1"/>
  <c r="L28" i="7" s="1"/>
  <c r="L18" i="7"/>
  <c r="L11" i="7" s="1"/>
  <c r="E26" i="3"/>
  <c r="F26" i="3" s="1"/>
  <c r="H28" i="3"/>
  <c r="I28" i="3" s="1"/>
  <c r="H27" i="3"/>
  <c r="I27" i="3" s="1"/>
  <c r="H31" i="3"/>
  <c r="I31" i="3" s="1"/>
  <c r="D29" i="3"/>
  <c r="E29" i="3" s="1"/>
  <c r="H29" i="3" s="1"/>
  <c r="G26" i="3"/>
  <c r="G30" i="3"/>
  <c r="D35" i="3"/>
  <c r="E35" i="3" s="1"/>
  <c r="H35" i="3" s="1"/>
  <c r="I80" i="3"/>
  <c r="H17" i="3"/>
  <c r="I17" i="3" s="1"/>
  <c r="H14" i="3"/>
  <c r="I14" i="3" s="1"/>
  <c r="E39" i="3"/>
  <c r="F39" i="3" s="1"/>
  <c r="H30" i="3"/>
  <c r="I134" i="3"/>
  <c r="F42" i="3"/>
  <c r="H42" i="3"/>
  <c r="I42" i="3" s="1"/>
  <c r="E13" i="3"/>
  <c r="F36" i="3"/>
  <c r="H36" i="3"/>
  <c r="I36" i="3" s="1"/>
  <c r="G24" i="3"/>
  <c r="E24" i="3"/>
  <c r="H95" i="3"/>
  <c r="I95" i="3" s="1"/>
  <c r="I154" i="3"/>
  <c r="F116" i="3"/>
  <c r="H116" i="3"/>
  <c r="I116" i="3" s="1"/>
  <c r="G87" i="3"/>
  <c r="G84" i="3"/>
  <c r="E84" i="3"/>
  <c r="F84" i="3" s="1"/>
  <c r="E87" i="3"/>
  <c r="F87" i="3" s="1"/>
  <c r="F82" i="3"/>
  <c r="E81" i="3"/>
  <c r="F81" i="3" s="1"/>
  <c r="G92" i="3"/>
  <c r="E92" i="3"/>
  <c r="I76" i="3"/>
  <c r="F86" i="3"/>
  <c r="H86" i="3"/>
  <c r="I86" i="3" s="1"/>
  <c r="I82" i="3"/>
  <c r="F83" i="3"/>
  <c r="H83" i="3"/>
  <c r="I83" i="3" s="1"/>
  <c r="H26" i="3" l="1"/>
  <c r="I26" i="3" s="1"/>
  <c r="D14" i="11"/>
  <c r="E14" i="11" s="1"/>
  <c r="F14" i="11" s="1"/>
  <c r="F13" i="11" s="1"/>
  <c r="G91" i="3"/>
  <c r="F29" i="3"/>
  <c r="H39" i="3"/>
  <c r="I39" i="3" s="1"/>
  <c r="G29" i="3"/>
  <c r="I29" i="3" s="1"/>
  <c r="G35" i="3"/>
  <c r="I35" i="3" s="1"/>
  <c r="F35" i="3"/>
  <c r="D33" i="3"/>
  <c r="I30" i="3"/>
  <c r="H87" i="3"/>
  <c r="I87" i="3" s="1"/>
  <c r="E19" i="11"/>
  <c r="F13" i="3"/>
  <c r="H13" i="3"/>
  <c r="I13" i="3" s="1"/>
  <c r="H24" i="3"/>
  <c r="I24" i="3" s="1"/>
  <c r="F24" i="3"/>
  <c r="I136" i="3"/>
  <c r="G85" i="3"/>
  <c r="E85" i="3"/>
  <c r="H84" i="3"/>
  <c r="I84" i="3" s="1"/>
  <c r="G93" i="3"/>
  <c r="E93" i="3"/>
  <c r="H81" i="3"/>
  <c r="I81" i="3" s="1"/>
  <c r="F92" i="3"/>
  <c r="H92" i="3"/>
  <c r="I92" i="3" s="1"/>
  <c r="D13" i="11" l="1"/>
  <c r="E13" i="11"/>
  <c r="E33" i="3"/>
  <c r="G33" i="3"/>
  <c r="E91" i="3"/>
  <c r="F91" i="3" s="1"/>
  <c r="F19" i="11"/>
  <c r="E153" i="3"/>
  <c r="G153" i="3"/>
  <c r="I155" i="3"/>
  <c r="F93" i="3"/>
  <c r="H93" i="3"/>
  <c r="I93" i="3" s="1"/>
  <c r="F85" i="3"/>
  <c r="H85" i="3"/>
  <c r="I85" i="3" s="1"/>
  <c r="H33" i="3" l="1"/>
  <c r="I33" i="3" s="1"/>
  <c r="F33" i="3"/>
  <c r="H91" i="3"/>
  <c r="I91" i="3" s="1"/>
  <c r="F153" i="3"/>
  <c r="H153" i="3"/>
  <c r="I153" i="3" s="1"/>
  <c r="A3" i="3" l="1"/>
  <c r="A1" i="1" s="1"/>
  <c r="O131" i="1" l="1"/>
  <c r="O10" i="1" l="1"/>
  <c r="F131" i="1"/>
  <c r="D174" i="3"/>
  <c r="S131" i="1"/>
  <c r="S10" i="1" s="1"/>
  <c r="F10" i="1"/>
  <c r="E174" i="3" l="1"/>
  <c r="G174" i="3"/>
  <c r="H174" i="3" l="1"/>
  <c r="D29" i="11"/>
  <c r="E28" i="11"/>
  <c r="E193" i="3"/>
  <c r="G193" i="3"/>
  <c r="E172" i="3"/>
  <c r="D172" i="3"/>
  <c r="H193" i="3" l="1"/>
  <c r="H191" i="3" s="1"/>
  <c r="D191" i="3"/>
  <c r="E191" i="3"/>
  <c r="G172" i="3"/>
  <c r="H172" i="3"/>
  <c r="F28" i="11"/>
  <c r="F29" i="11" s="1"/>
  <c r="E29" i="11"/>
  <c r="G191" i="3" l="1"/>
  <c r="G88" i="3"/>
  <c r="E88" i="3"/>
  <c r="F88" i="3" s="1"/>
  <c r="G89" i="3"/>
  <c r="E89" i="3"/>
  <c r="F89" i="3" s="1"/>
  <c r="H88" i="3" l="1"/>
  <c r="I88" i="3" s="1"/>
  <c r="H89" i="3"/>
  <c r="I89" i="3" s="1"/>
  <c r="D20" i="3" l="1"/>
  <c r="E22" i="3"/>
  <c r="G22" i="3"/>
  <c r="E20" i="3" l="1"/>
  <c r="G20" i="3"/>
  <c r="G25" i="3"/>
  <c r="E25" i="3"/>
  <c r="D23" i="3"/>
  <c r="F22" i="3"/>
  <c r="H22" i="3"/>
  <c r="I22" i="3" s="1"/>
  <c r="F25" i="3" l="1"/>
  <c r="H25" i="3"/>
  <c r="I25" i="3" s="1"/>
  <c r="E23" i="3"/>
  <c r="D10" i="11"/>
  <c r="G23" i="3"/>
  <c r="H20" i="3"/>
  <c r="I20" i="3" s="1"/>
  <c r="F20" i="3"/>
  <c r="D9" i="11" l="1"/>
  <c r="D17" i="11" s="1"/>
  <c r="E10" i="11"/>
  <c r="F23" i="3"/>
  <c r="H23" i="3"/>
  <c r="I23" i="3" s="1"/>
  <c r="F10" i="11" l="1"/>
  <c r="F9" i="11" s="1"/>
  <c r="F17" i="11" s="1"/>
  <c r="E9" i="11"/>
  <c r="E17" i="11" s="1"/>
  <c r="D47" i="3"/>
  <c r="G47" i="3" l="1"/>
  <c r="D45" i="3"/>
  <c r="E47" i="3"/>
  <c r="F47" i="3" l="1"/>
  <c r="H47" i="3"/>
  <c r="I47" i="3" s="1"/>
  <c r="E45" i="3"/>
  <c r="G45" i="3"/>
  <c r="D41" i="3"/>
  <c r="F45" i="3" l="1"/>
  <c r="H45" i="3"/>
  <c r="I45" i="3" s="1"/>
  <c r="G41" i="3"/>
  <c r="E41" i="3"/>
  <c r="F41" i="3" l="1"/>
  <c r="H41" i="3"/>
  <c r="I41" i="3" s="1"/>
  <c r="D40" i="3" l="1"/>
  <c r="D37" i="3" s="1"/>
  <c r="D32" i="3" s="1"/>
  <c r="E40" i="3" l="1"/>
  <c r="G40" i="3"/>
  <c r="E37" i="3"/>
  <c r="F37" i="3" s="1"/>
  <c r="G37" i="3"/>
  <c r="E32" i="3"/>
  <c r="G32" i="3"/>
  <c r="H40" i="3"/>
  <c r="F40" i="3"/>
  <c r="H37" i="3" l="1"/>
  <c r="I37" i="3" s="1"/>
  <c r="I40" i="3"/>
  <c r="F32" i="3"/>
  <c r="H32" i="3"/>
  <c r="I32" i="3" s="1"/>
  <c r="G15" i="14" l="1"/>
  <c r="G26" i="14" s="1"/>
  <c r="D21" i="11" l="1"/>
  <c r="E20" i="11"/>
  <c r="E15" i="14"/>
  <c r="E26" i="14" s="1"/>
  <c r="D15" i="14"/>
  <c r="D26" i="14" s="1"/>
  <c r="B9" i="2" s="1"/>
  <c r="B11" i="2" s="1"/>
  <c r="B14" i="2" s="1"/>
  <c r="F20" i="11" l="1"/>
  <c r="F21" i="11" s="1"/>
  <c r="F31" i="11" s="1"/>
  <c r="E21" i="11"/>
  <c r="E31" i="11" s="1"/>
  <c r="D31" i="11"/>
</calcChain>
</file>

<file path=xl/sharedStrings.xml><?xml version="1.0" encoding="utf-8"?>
<sst xmlns="http://schemas.openxmlformats.org/spreadsheetml/2006/main" count="1138" uniqueCount="669">
  <si>
    <t>Tổng số</t>
  </si>
  <si>
    <t>A</t>
  </si>
  <si>
    <t>B</t>
  </si>
  <si>
    <t>C</t>
  </si>
  <si>
    <t>1</t>
  </si>
  <si>
    <t>2</t>
  </si>
  <si>
    <t>3</t>
  </si>
  <si>
    <t>TỔNG SỐ</t>
  </si>
  <si>
    <t>đồng</t>
  </si>
  <si>
    <t>Trong đó:</t>
  </si>
  <si>
    <t xml:space="preserve"> - Dự toán được giao:</t>
  </si>
  <si>
    <t xml:space="preserve"> + Dự toán giao đầu năm:</t>
  </si>
  <si>
    <t xml:space="preserve"> - Kinh phí thực nhận trong năm</t>
  </si>
  <si>
    <t xml:space="preserve"> - Số dư kinh phí năm trước chuyển sang:</t>
  </si>
  <si>
    <t xml:space="preserve"> + Kinh phí đã nhận:</t>
  </si>
  <si>
    <t xml:space="preserve"> + Dự toán còn dư ở kho bạc:</t>
  </si>
  <si>
    <t>TT</t>
  </si>
  <si>
    <t>3 = 2-1</t>
  </si>
  <si>
    <t>I</t>
  </si>
  <si>
    <t>II</t>
  </si>
  <si>
    <t>III</t>
  </si>
  <si>
    <t>PHẦN I: TỔNG HỢP TÌNH HÌNH KINH PHÍ:</t>
  </si>
  <si>
    <t>1.1</t>
  </si>
  <si>
    <t>1.2</t>
  </si>
  <si>
    <t>IV</t>
  </si>
  <si>
    <t>V</t>
  </si>
  <si>
    <t>VI</t>
  </si>
  <si>
    <t>Nội dung chi</t>
  </si>
  <si>
    <t>Số báo cáo</t>
  </si>
  <si>
    <t>Chênh lệch</t>
  </si>
  <si>
    <t>Tiểu mục</t>
  </si>
  <si>
    <t>Chỉ tiêu</t>
  </si>
  <si>
    <t>3=2-1</t>
  </si>
  <si>
    <t>b) Quyết toán chi ngân sách:</t>
  </si>
  <si>
    <t>Nội dung</t>
  </si>
  <si>
    <t>KIẾN NGHỊ CỦA KIỂM TOÁN, THANH TRA, TÀI CHÍNH</t>
  </si>
  <si>
    <t>Đơn vị: Đồng</t>
  </si>
  <si>
    <t>STT</t>
  </si>
  <si>
    <t>Mã số</t>
  </si>
  <si>
    <t>Số kiến nghị của</t>
  </si>
  <si>
    <t>Số đã xử lý trong năm nay</t>
  </si>
  <si>
    <t>Số còn phải xử lý</t>
  </si>
  <si>
    <t>Thanh tra</t>
  </si>
  <si>
    <t>Kiểm toán</t>
  </si>
  <si>
    <t xml:space="preserve">Tài chính </t>
  </si>
  <si>
    <t>1=2+3+4</t>
  </si>
  <si>
    <t>5=6+7+8</t>
  </si>
  <si>
    <t>9=10+11+12</t>
  </si>
  <si>
    <t>10=2-6</t>
  </si>
  <si>
    <t>11=3-7</t>
  </si>
  <si>
    <t>12=4-8</t>
  </si>
  <si>
    <t>Các khoản thu phải nộp NSNN</t>
  </si>
  <si>
    <t>01</t>
  </si>
  <si>
    <t>Chi tiết theo mục lục NSNN</t>
  </si>
  <si>
    <t>…………</t>
  </si>
  <si>
    <t>Các khoản ghi thu, ghi chi vào NSNN</t>
  </si>
  <si>
    <t>02</t>
  </si>
  <si>
    <t>…</t>
  </si>
  <si>
    <t>Số chi sai chế độ phải xuất toán</t>
  </si>
  <si>
    <t>03</t>
  </si>
  <si>
    <t>a. Nộp trả ngân sách nhà nước:</t>
  </si>
  <si>
    <t>04</t>
  </si>
  <si>
    <t>Trong đó: - XDCB</t>
  </si>
  <si>
    <t>05</t>
  </si>
  <si>
    <t>- Chi hoạt động</t>
  </si>
  <si>
    <t>06</t>
  </si>
  <si>
    <t>b. Cơ quan tài chính giảm trừ cấp phát</t>
  </si>
  <si>
    <t>07</t>
  </si>
  <si>
    <t>08</t>
  </si>
  <si>
    <t>09</t>
  </si>
  <si>
    <t>Bổ sung quyết toán ngân sách năm nay</t>
  </si>
  <si>
    <t>Kiến nghị của kiểm toán, thanh tra, cơ quan quan tài chính năm nay</t>
  </si>
  <si>
    <t>….</t>
  </si>
  <si>
    <t>Chuyển quyết toán ngân sách năm sau</t>
  </si>
  <si>
    <t>Các vấn đề khác liên quan cần giải trình</t>
  </si>
  <si>
    <t>Kiến nghị của kiểm toán, thanh tra, cơ quan tài chính các năm trước còn tồn tại chưa xử lý</t>
  </si>
  <si>
    <t>Đơn vị: đồng</t>
  </si>
  <si>
    <t>Số xét duyệt, thẩm định</t>
  </si>
  <si>
    <t xml:space="preserve"> - Số dư kinh phí được chuyển sang năm sau sử dụng và quyết toán</t>
  </si>
  <si>
    <t>6=5-4</t>
  </si>
  <si>
    <t xml:space="preserve"> + Dự toán bổ sung trong năm</t>
  </si>
  <si>
    <t xml:space="preserve"> - Kinh phí quyết toán</t>
  </si>
  <si>
    <t xml:space="preserve"> - Kinh phí giảm trong năm</t>
  </si>
  <si>
    <t>12</t>
  </si>
  <si>
    <t>13</t>
  </si>
  <si>
    <t/>
  </si>
  <si>
    <t>PHẦN II - CHI TIẾT KINH PHÍ QUYẾT TOÁN:</t>
  </si>
  <si>
    <t>23</t>
  </si>
  <si>
    <t>24</t>
  </si>
  <si>
    <t>Đơn vị: đồng.</t>
  </si>
  <si>
    <t>Các khoản thu khác</t>
  </si>
  <si>
    <t>Thu chi viện trợ, quà biếu, tặng, cho</t>
  </si>
  <si>
    <t>Thu chi tài trợ</t>
  </si>
  <si>
    <t>Các khoản thu về quần áo đồng phục, quần áo thể dục thể thao, phù hiệu</t>
  </si>
  <si>
    <t>Kinh phí được trích lại từ nguồn thu bảo hiểm y tế học sinh</t>
  </si>
  <si>
    <t>Chăm sóc bán trú</t>
  </si>
  <si>
    <t>Sổ liên lạc điện tử</t>
  </si>
  <si>
    <t>Kinh phí được để lại chi thường xuyên tự chủ (60%)</t>
  </si>
  <si>
    <t>Kinh phí nguồn CCTL (40%)</t>
  </si>
  <si>
    <t xml:space="preserve">NGÂN SÁCH NHÀ NƯỚC </t>
  </si>
  <si>
    <t>Số dư kinh phí năm trước chuyển sang (01=02+05)</t>
  </si>
  <si>
    <t>Kinh phí thường xuyên/tự chủ (02=03+04)</t>
  </si>
  <si>
    <t>-  Kinh phí đã nhận</t>
  </si>
  <si>
    <t xml:space="preserve"> - Dự toán còn dư ở Kho bạc</t>
  </si>
  <si>
    <t xml:space="preserve"> Kinh phí không thường xuyên/không tự chủ (05=06+07)</t>
  </si>
  <si>
    <t>- Dự toán còn dư ở Kho bạc</t>
  </si>
  <si>
    <t>Dự toán được giao trong năm (08=09+10)</t>
  </si>
  <si>
    <t>-  Kinh phí thường xuyên/tự chủ</t>
  </si>
  <si>
    <t>-  Kinh phí không thường xuyên/không tự chủ</t>
  </si>
  <si>
    <t>Tổng số được sử dụng trong năm (11=12+ 13)</t>
  </si>
  <si>
    <t>-  Kinh phí thường xuyên/tự chủ (12=02+09)</t>
  </si>
  <si>
    <t>-  Kinh phí không thường xuyên/không tự chủ (13=05+10)</t>
  </si>
  <si>
    <t>Kinh phí thực nhận trong năm  (14=15+16)</t>
  </si>
  <si>
    <t>Kinh phí đề nghị quyết toán (17=18+19)</t>
  </si>
  <si>
    <t>Kinh phí giảm trong năm (20=21+25)</t>
  </si>
  <si>
    <t>6.1</t>
  </si>
  <si>
    <t xml:space="preserve">- Đã nộp NSNN </t>
  </si>
  <si>
    <t xml:space="preserve">- Còn phải nộp NSNN (23=03+15-18-22-31) </t>
  </si>
  <si>
    <t>- Dự toán bị huỷ (24=04+09-15-32)</t>
  </si>
  <si>
    <t>6.2</t>
  </si>
  <si>
    <t xml:space="preserve"> Kinh phí không thường xuyên/không tự chủ (25=26+27+28)</t>
  </si>
  <si>
    <t xml:space="preserve">- Còn phải nộp NSNN (27=06+16-19-26-34) </t>
  </si>
  <si>
    <t>27</t>
  </si>
  <si>
    <t>- Dự toán bị huỷ (28=07+10-16-35)</t>
  </si>
  <si>
    <t>28</t>
  </si>
  <si>
    <t>Số dư kinh phí được phép chuyển sang năm sau sử dụng và quyết toán (29=30+33)</t>
  </si>
  <si>
    <t>7.1</t>
  </si>
  <si>
    <t>Kinh phí thường xuyên/tự chủ (30=31+32)</t>
  </si>
  <si>
    <t>7.2</t>
  </si>
  <si>
    <t>7.2.  Kinh phí không thường xuyên/không tự chủ (33=34+35)</t>
  </si>
  <si>
    <t>NGUỒN VỐN VIỆN TRỢ</t>
  </si>
  <si>
    <t>Số dư kinh phí năm trước chuyển sang</t>
  </si>
  <si>
    <t>Dự toán được giao trong năm</t>
  </si>
  <si>
    <t>Tổng kinh phí đã nhận viện trợ trong năm (38=39+40)</t>
  </si>
  <si>
    <t>- Số đã ghi thu, ghi tạm ứng</t>
  </si>
  <si>
    <t>39</t>
  </si>
  <si>
    <t>- Số đã ghi thu, ghi chi</t>
  </si>
  <si>
    <t>40</t>
  </si>
  <si>
    <t>Kinh phí được sử dụng trong năm (41= 36+38)</t>
  </si>
  <si>
    <t>Kinh phí đề nghị quyết toán</t>
  </si>
  <si>
    <t>Số dư kinh phí được phép chuyển sang năm sau sử dụng và quyết toán (43=41-42)</t>
  </si>
  <si>
    <t>NGUỒN VAY NỢ NƯỚC NGOÀI</t>
  </si>
  <si>
    <t xml:space="preserve"> Số dư kinh phí năm trước chuyển sang (44=45+46)</t>
  </si>
  <si>
    <t>- Kinh phí đã ghi tạm ứng</t>
  </si>
  <si>
    <t xml:space="preserve">- Số dư dự toán </t>
  </si>
  <si>
    <t>Tổng số được sử dụng trong năm (48= 44+47)</t>
  </si>
  <si>
    <t>Tổng kinh phí đã vay trong năm (49= 50+51)</t>
  </si>
  <si>
    <t>- Số đã ghi vay, ghi tạm ứng NSNN</t>
  </si>
  <si>
    <t>50</t>
  </si>
  <si>
    <t>- Số đã ghi vay, ghi chi NSNN</t>
  </si>
  <si>
    <t>51</t>
  </si>
  <si>
    <t xml:space="preserve">Kinh phí đơn vị đã sử dụng đề nghị quyết toán </t>
  </si>
  <si>
    <t>Kinh phí giảm trong năm (53=54+55+56)</t>
  </si>
  <si>
    <t xml:space="preserve">- Còn phải nộp NSNN (55= 45+49-52-54-58) </t>
  </si>
  <si>
    <t>55</t>
  </si>
  <si>
    <t>- Dự toán bị hủy (56= 46+47-49-59)</t>
  </si>
  <si>
    <t>56</t>
  </si>
  <si>
    <t>Kinh phí được phép chuyển sang năm sau sử dụng và quyết toán (57= 58+59)</t>
  </si>
  <si>
    <t>- Số dư dự toán</t>
  </si>
  <si>
    <t>Số đã giải ngân, rút vốn chưa hạch toán NSNN</t>
  </si>
  <si>
    <t>Số dư kinh phí chưa sử dụng năm trước chuyển sang (61=62+63)</t>
  </si>
  <si>
    <t xml:space="preserve"> - Kinh phí thường xuyên/tự chủ</t>
  </si>
  <si>
    <t xml:space="preserve"> - Kinh phí không thường xuyên/không tự chủ</t>
  </si>
  <si>
    <t>Dự toán được giao trong năm (64=65+66)</t>
  </si>
  <si>
    <t>Số thu được trong năm (67=68+69)</t>
  </si>
  <si>
    <t>Tổng số kinh phí được sử dụng trong năm (70=71+72)</t>
  </si>
  <si>
    <t>Số kinh phí đã sử dụng đề nghị quyết toán (73=74+75)</t>
  </si>
  <si>
    <t>Số dư kinh phí được phép chuyển sang năm sau sử dụng và quyết toán (76= 77+78)</t>
  </si>
  <si>
    <t>NGUỒN HOẠT ĐỘNG KHÁC ĐƯỢC ĐỂ LẠI</t>
  </si>
  <si>
    <t>Số dư kinh phí chưa sử dụng năm trước chuyển sang (79=80+81)</t>
  </si>
  <si>
    <t>Dự toán được giao trong năm (82=83+84)</t>
  </si>
  <si>
    <t>Số thu được trong năm (85=86+87)</t>
  </si>
  <si>
    <t>Tổng số kinh phí được sử dụng trong năm (88=89+90)</t>
  </si>
  <si>
    <t xml:space="preserve"> - Kinh phí thường xuyên/tự chủ (89=80+86)</t>
  </si>
  <si>
    <t>- Kinh phí không thường xuyên/không tự chủ (90=81+87)</t>
  </si>
  <si>
    <t>90</t>
  </si>
  <si>
    <t>NGUỒN NGÂN SÁCH TRONG NƯỚC</t>
  </si>
  <si>
    <t>Nguồn hoạt động khác được để lại</t>
  </si>
  <si>
    <t>Số thẩm định</t>
  </si>
  <si>
    <t xml:space="preserve"> - Kinh phí thường xuyên/tự chủ (60%)</t>
  </si>
  <si>
    <t xml:space="preserve"> - Kinh phí không thường xuyên/không tự chủ (40%)</t>
  </si>
  <si>
    <t>NGUỒN PHÍ ĐƯỢC KHẤU TRỪ ĐỂ LẠI (HỌC PHÍ)</t>
  </si>
  <si>
    <t xml:space="preserve"> - Kinh phí thường xuyên/tự chủ (60%) (71=62+68)</t>
  </si>
  <si>
    <t xml:space="preserve"> - Kinh phí không thường xuyên/không tự chủ (40%) (72=63+69)</t>
  </si>
  <si>
    <t xml:space="preserve"> - Kinh phí thường xuyên/tự chủ (60%) (77=71-74)</t>
  </si>
  <si>
    <t xml:space="preserve"> - Kinh phí không thường xuyên/không tự chủ (40%) (78=72-75)</t>
  </si>
  <si>
    <t>Mẫu biểu số 69</t>
  </si>
  <si>
    <t>(Ban hành theo Thông tư số 342/2016/TT-BTC ngày 30/12/2016 của Bộ Tài chính)</t>
  </si>
  <si>
    <t xml:space="preserve">KẾT QUẢ THỰC HIỆN XỬ LÝ </t>
  </si>
  <si>
    <t>Hoạt động hành chính, sự nghiệp</t>
  </si>
  <si>
    <t>Doanh thu (01=02+03+04)</t>
  </si>
  <si>
    <t>a. Từ NSNN cấp</t>
  </si>
  <si>
    <t>b. Từ nguồn viện trợ, vay nợ nước ngoài</t>
  </si>
  <si>
    <t>c. Từ nguồn phí được khấu trừ, để lại</t>
  </si>
  <si>
    <t>Chi phí (05=06+07+08)</t>
  </si>
  <si>
    <t>a. Chi phí hoạt động</t>
  </si>
  <si>
    <t>b. Chi phí từ nguồn viện trợ, vay nợ nước ngoài</t>
  </si>
  <si>
    <t>c. Chi phí hoạt động thu phí</t>
  </si>
  <si>
    <t>Thặng dư/thâm hụt (09= 01-05)</t>
  </si>
  <si>
    <t>Doanh thu</t>
  </si>
  <si>
    <t>Chi phí</t>
  </si>
  <si>
    <t>Thặng dư/thâm hụt (12=10-11)</t>
  </si>
  <si>
    <t>Hoạt động tài chính</t>
  </si>
  <si>
    <t>Thặng dư/thâm hụt (22=20-21)</t>
  </si>
  <si>
    <t>Hoạt động khác</t>
  </si>
  <si>
    <t>Thu nhập khác</t>
  </si>
  <si>
    <t>Chi phí khác</t>
  </si>
  <si>
    <t>Thặng dư/thâm hụt (32=30-31)</t>
  </si>
  <si>
    <t>Chi phí thuế TNDN</t>
  </si>
  <si>
    <t>Thặng dư/thâm hụt trong năm (50=09+12+22+32-40)</t>
  </si>
  <si>
    <t>Đvt: đồng</t>
  </si>
  <si>
    <t>Chi trong kỳ</t>
  </si>
  <si>
    <t>Nộp thuế TNDN</t>
  </si>
  <si>
    <t>Trích lập Quỹ bổ sung thu nhập, Quỹ dự phòng ổn định thu nhập 7951</t>
  </si>
  <si>
    <t>Trích lập Quỹ phúc lợi 7952</t>
  </si>
  <si>
    <t>Trích lập quỹ khen thưởng 7953</t>
  </si>
  <si>
    <t>Tổng trích lập Quỹ phát triển hoạt động sự nghiệp 7954</t>
  </si>
  <si>
    <t>Quỹ khác</t>
  </si>
  <si>
    <t>Thực hiện trích lập quỹ, sử dụng quỹ</t>
  </si>
  <si>
    <t>Mẫu biểu 02</t>
  </si>
  <si>
    <t>Tổng số trích lập quỹ từ nguồn ngân sách</t>
  </si>
  <si>
    <t>Tổng số trích lập quỹ từ nguồn học phí</t>
  </si>
  <si>
    <t>Không phát sinh</t>
  </si>
  <si>
    <t>a) Thu phí, lệ phí</t>
  </si>
  <si>
    <t>Tổng hợp số liệu kết quả hoạt động sản xuất kinh doanh, dịch vụ</t>
  </si>
  <si>
    <t xml:space="preserve"> - Kinh phí cải cách tiền lương</t>
  </si>
  <si>
    <t>Tổng số I+II</t>
  </si>
  <si>
    <t xml:space="preserve">Dư Quỹ cuối kỳ </t>
  </si>
  <si>
    <t>6000</t>
  </si>
  <si>
    <t>6001</t>
  </si>
  <si>
    <t>6050</t>
  </si>
  <si>
    <t>6051</t>
  </si>
  <si>
    <t>6100</t>
  </si>
  <si>
    <t>6101</t>
  </si>
  <si>
    <t>6105</t>
  </si>
  <si>
    <t>6112</t>
  </si>
  <si>
    <t>6113</t>
  </si>
  <si>
    <t>6115</t>
  </si>
  <si>
    <t>6200</t>
  </si>
  <si>
    <t>6201</t>
  </si>
  <si>
    <t>6300</t>
  </si>
  <si>
    <t>6301</t>
  </si>
  <si>
    <t>6302</t>
  </si>
  <si>
    <t>6303</t>
  </si>
  <si>
    <t>6304</t>
  </si>
  <si>
    <t>6400</t>
  </si>
  <si>
    <t>6404</t>
  </si>
  <si>
    <t>6500</t>
  </si>
  <si>
    <t>6501</t>
  </si>
  <si>
    <t>6502</t>
  </si>
  <si>
    <t>6504</t>
  </si>
  <si>
    <t>6550</t>
  </si>
  <si>
    <t>6551</t>
  </si>
  <si>
    <t>6552</t>
  </si>
  <si>
    <t>6599</t>
  </si>
  <si>
    <t>6600</t>
  </si>
  <si>
    <t>6601</t>
  </si>
  <si>
    <t>6605</t>
  </si>
  <si>
    <t>6608</t>
  </si>
  <si>
    <t>6750</t>
  </si>
  <si>
    <t>6757</t>
  </si>
  <si>
    <t>6799</t>
  </si>
  <si>
    <t>6900</t>
  </si>
  <si>
    <t>6905</t>
  </si>
  <si>
    <t>6907</t>
  </si>
  <si>
    <t>6912</t>
  </si>
  <si>
    <t>6913</t>
  </si>
  <si>
    <t>6921</t>
  </si>
  <si>
    <t>6949</t>
  </si>
  <si>
    <t>6950</t>
  </si>
  <si>
    <t>6956</t>
  </si>
  <si>
    <t>7000</t>
  </si>
  <si>
    <t>7001</t>
  </si>
  <si>
    <t>7004</t>
  </si>
  <si>
    <t>7049</t>
  </si>
  <si>
    <t>7050</t>
  </si>
  <si>
    <t>7053</t>
  </si>
  <si>
    <t>7750</t>
  </si>
  <si>
    <t>7756</t>
  </si>
  <si>
    <t>7757</t>
  </si>
  <si>
    <t>7799</t>
  </si>
  <si>
    <t xml:space="preserve">Dư cuối kỳ </t>
  </si>
  <si>
    <t>Các khoản thu sự nghiệp</t>
  </si>
  <si>
    <t>* Kết quả chênh lệch thu lớn hơn chi trong năm</t>
  </si>
  <si>
    <t>Kinh phí chuyển nguồn năm trước sang</t>
  </si>
  <si>
    <t>Số dư cuối kỳ</t>
  </si>
  <si>
    <t xml:space="preserve">Kinh phí chuyển nguồn </t>
  </si>
  <si>
    <t>Kinh phí hủy dự toán</t>
  </si>
  <si>
    <t>3=1-2</t>
  </si>
  <si>
    <t>Số đối chiếu</t>
  </si>
  <si>
    <t>Loại</t>
  </si>
  <si>
    <t>Khoản</t>
  </si>
  <si>
    <t>Mục</t>
  </si>
  <si>
    <t>Nguồn NSNN</t>
  </si>
  <si>
    <t>Học phí</t>
  </si>
  <si>
    <t>Cộng NSNN</t>
  </si>
  <si>
    <t>Không  tự chủ ( 12)</t>
  </si>
  <si>
    <t>Tự chủ (13)</t>
  </si>
  <si>
    <t xml:space="preserve">Tổng nguồn khác </t>
  </si>
  <si>
    <t>Trang thiết bị bán trú</t>
  </si>
  <si>
    <t>D</t>
  </si>
  <si>
    <t>E</t>
  </si>
  <si>
    <t>1=2+7+8</t>
  </si>
  <si>
    <t>2=3+4+5+6</t>
  </si>
  <si>
    <t>8=9+10+11</t>
  </si>
  <si>
    <t>12=13+18+19</t>
  </si>
  <si>
    <t>13=14+15+16+17</t>
  </si>
  <si>
    <t>19=20+21+22</t>
  </si>
  <si>
    <t>070</t>
  </si>
  <si>
    <t>Tổng cộng</t>
  </si>
  <si>
    <t>Tiền lương</t>
  </si>
  <si>
    <t>Lương theo ngạch, bậc</t>
  </si>
  <si>
    <t>6003</t>
  </si>
  <si>
    <t>Lương hợp đồng theo chế độ</t>
  </si>
  <si>
    <t>6049</t>
  </si>
  <si>
    <t>Lương khác</t>
  </si>
  <si>
    <t>Tiền công trả cho vị trí lao động thường xuyên theo hợp đồng</t>
  </si>
  <si>
    <t>6099</t>
  </si>
  <si>
    <t>Tiền công khác</t>
  </si>
  <si>
    <t>Phụ cấp lương</t>
  </si>
  <si>
    <t>Phụ cấp chức vụ</t>
  </si>
  <si>
    <t>Phụ cấp làm đêm, làm thêm giờ</t>
  </si>
  <si>
    <t>6107</t>
  </si>
  <si>
    <t>Phụ cấp nặng nhọc, độc hại, nguy hiểm.</t>
  </si>
  <si>
    <t>Phụ cấp ưu đãi nghề</t>
  </si>
  <si>
    <t>Phụ cấp trách nhiệm theo nghề, theo công việc.</t>
  </si>
  <si>
    <t>6114</t>
  </si>
  <si>
    <t>Phụ cấp trực</t>
  </si>
  <si>
    <t>Phụ cấp thâm niên vượt khung, phụ cấp thâm niên nghề.</t>
  </si>
  <si>
    <t>6116</t>
  </si>
  <si>
    <t>Phụ cấp đặc biệt khác của ngành</t>
  </si>
  <si>
    <t>6124</t>
  </si>
  <si>
    <t>Phụ cấp công vụ</t>
  </si>
  <si>
    <t>6150</t>
  </si>
  <si>
    <t>Học bổngv và hỗ trợ khác cho học sinh, sinh viên, cán bộ đi học</t>
  </si>
  <si>
    <t>6156</t>
  </si>
  <si>
    <t>Hỗ trợ đối tượng chính sách đóng học phí</t>
  </si>
  <si>
    <t>6157</t>
  </si>
  <si>
    <t>Hỗ trợ đối tượng chính sách chi phí học tập</t>
  </si>
  <si>
    <t>6199</t>
  </si>
  <si>
    <t>Các khoản hỗ trợ khác</t>
  </si>
  <si>
    <t>Tiền thưởng</t>
  </si>
  <si>
    <t>Thưởng thường xuyên</t>
  </si>
  <si>
    <t>6202</t>
  </si>
  <si>
    <t>Thưởng đột xuất</t>
  </si>
  <si>
    <t>6249</t>
  </si>
  <si>
    <t>Thưởng khác</t>
  </si>
  <si>
    <t>6250</t>
  </si>
  <si>
    <t>Phúc lợi tập thể</t>
  </si>
  <si>
    <t>6251</t>
  </si>
  <si>
    <t>Trợ cấp khó khăn thường xuyên</t>
  </si>
  <si>
    <t>6252</t>
  </si>
  <si>
    <t>Trợ cấp khó khăn đột xuất</t>
  </si>
  <si>
    <t>6253</t>
  </si>
  <si>
    <t>Tiền tàu xe nghỉ phép năm</t>
  </si>
  <si>
    <t>6254</t>
  </si>
  <si>
    <t>Tiền y tế trong các cơ quan, đơn vị</t>
  </si>
  <si>
    <t>6299</t>
  </si>
  <si>
    <t>Chi khác</t>
  </si>
  <si>
    <t>Các khoản đóng góp</t>
  </si>
  <si>
    <t>Bảo hiểm xã hội</t>
  </si>
  <si>
    <t>Bảo hiểm y tế</t>
  </si>
  <si>
    <t>Kinh phí công đoàn</t>
  </si>
  <si>
    <t>Bảo hiểm thất nghiệp</t>
  </si>
  <si>
    <t>6349</t>
  </si>
  <si>
    <t>Các khoản đóng góp khác</t>
  </si>
  <si>
    <t>Các khoản thanh toán khác cho cá nhân</t>
  </si>
  <si>
    <t>Chi thu nhập tăng thêm theo cơ chế khoán, tự chủ</t>
  </si>
  <si>
    <t>6449</t>
  </si>
  <si>
    <t>Thanh toán dịch vụ công cộng</t>
  </si>
  <si>
    <t>Tiền điện</t>
  </si>
  <si>
    <t>Tiền nước</t>
  </si>
  <si>
    <t>6503</t>
  </si>
  <si>
    <t>Tiền nhiên liệu</t>
  </si>
  <si>
    <t>Tiền vệ sinh môi trường</t>
  </si>
  <si>
    <t>6505</t>
  </si>
  <si>
    <t>Tiền khoán phương tiện theo chế độ</t>
  </si>
  <si>
    <t>6549</t>
  </si>
  <si>
    <t>Vật tư văn phòng</t>
  </si>
  <si>
    <t>Văn phòng phẩm</t>
  </si>
  <si>
    <t>Mua sắm công cụ, dụng cụ văn phòng</t>
  </si>
  <si>
    <t>6553</t>
  </si>
  <si>
    <t>Khoán văn phòng phẩm</t>
  </si>
  <si>
    <t>Vật tư văn phòng khác</t>
  </si>
  <si>
    <t>Thông tin, tuyên truyền, liên lạc</t>
  </si>
  <si>
    <t>Cước phí điện thoại</t>
  </si>
  <si>
    <t>6603</t>
  </si>
  <si>
    <t>Cước phí bưu chính</t>
  </si>
  <si>
    <t>Thuê bao kênh vệ tinh; thuê bao cáp truyền hình; cước phí Internet; thuê đường truyền mạng.</t>
  </si>
  <si>
    <t>6606</t>
  </si>
  <si>
    <t>Tuyên truyền; quảng cáo</t>
  </si>
  <si>
    <t>Phim ảnh; ấn phẩm truyền thông; sách, báo, tạp chí thư viện.</t>
  </si>
  <si>
    <t>6618</t>
  </si>
  <si>
    <t>Khoán điện thoại</t>
  </si>
  <si>
    <t>6649</t>
  </si>
  <si>
    <t>Khác</t>
  </si>
  <si>
    <t>6650</t>
  </si>
  <si>
    <t>Hội nghị</t>
  </si>
  <si>
    <t>6651</t>
  </si>
  <si>
    <t>In, mua tài liệu</t>
  </si>
  <si>
    <t>6652</t>
  </si>
  <si>
    <t>Bồi dưỡng giảng viên, báo cáo viên</t>
  </si>
  <si>
    <t>6653</t>
  </si>
  <si>
    <t>Tiền vé máy bay, tàu xe</t>
  </si>
  <si>
    <t>6654</t>
  </si>
  <si>
    <t>Tiền thuê phòng ngủ</t>
  </si>
  <si>
    <t>6655</t>
  </si>
  <si>
    <t>Thuê hội trường, phương tiện vận chuyển</t>
  </si>
  <si>
    <t>6656</t>
  </si>
  <si>
    <t>Thuê phiên dịch, biên dịch</t>
  </si>
  <si>
    <t>6657</t>
  </si>
  <si>
    <t>Các khoản thuê mướn khác</t>
  </si>
  <si>
    <t>6658</t>
  </si>
  <si>
    <t>Chi bù tiền ăn</t>
  </si>
  <si>
    <t>6699</t>
  </si>
  <si>
    <t>6700</t>
  </si>
  <si>
    <t>Công tác phí</t>
  </si>
  <si>
    <t>6701</t>
  </si>
  <si>
    <t>Tiền vé máy bay, tàu, xe</t>
  </si>
  <si>
    <t>6702</t>
  </si>
  <si>
    <t>Phụ cấp công tác phí</t>
  </si>
  <si>
    <t>6703</t>
  </si>
  <si>
    <t>6704</t>
  </si>
  <si>
    <t>Khoán công tác phí</t>
  </si>
  <si>
    <t>6749</t>
  </si>
  <si>
    <t>Chi phí thuê mướn</t>
  </si>
  <si>
    <t>6751</t>
  </si>
  <si>
    <t>Thuê phương tiện vận chuyển</t>
  </si>
  <si>
    <t>6752</t>
  </si>
  <si>
    <t>Thuê nhà, thuê đất</t>
  </si>
  <si>
    <t>6754</t>
  </si>
  <si>
    <t>Thuê thiết bị các loại</t>
  </si>
  <si>
    <t>6755</t>
  </si>
  <si>
    <t>Thuê chuyên gia và giảng viên nước ngoài</t>
  </si>
  <si>
    <t>6756</t>
  </si>
  <si>
    <t xml:space="preserve">Thuê chuyên gia và giảng viên trong nước </t>
  </si>
  <si>
    <t>Thuê lao động trong nước</t>
  </si>
  <si>
    <t>6758</t>
  </si>
  <si>
    <t>Thuê đào tạo lại cán bộ</t>
  </si>
  <si>
    <t>6761</t>
  </si>
  <si>
    <t>Chi phí thuê mướn khác</t>
  </si>
  <si>
    <t>Sửa chữa, duy tu tài sản phục vụ công tác chuyên môn và các công trình cơ sở hạ tầng.</t>
  </si>
  <si>
    <t>Tài sản và thiết bị chuyên dùng</t>
  </si>
  <si>
    <t>Nhà cửa</t>
  </si>
  <si>
    <t>Các thiết bị công nghệ thông tin</t>
  </si>
  <si>
    <t>tài sản và thiết bị văn phòng</t>
  </si>
  <si>
    <t>Đường điện, cấp thoát nước</t>
  </si>
  <si>
    <t>Các tài sản và công trình hạ tầng cơ sở khác</t>
  </si>
  <si>
    <t>Mua sắm tài sản phục vụ công tác chuyên môn</t>
  </si>
  <si>
    <t>6954</t>
  </si>
  <si>
    <t>6955</t>
  </si>
  <si>
    <t>Tài sản và thiết bị văn phòng</t>
  </si>
  <si>
    <t>6999</t>
  </si>
  <si>
    <t>Tài sản và thiết bị khác</t>
  </si>
  <si>
    <t>Chi phí nghiệp vụ chuyên môn của từng ngành</t>
  </si>
  <si>
    <t>Chi phí mua hàng hóa, vật tư</t>
  </si>
  <si>
    <t>Đồng phục, trang phục, bảo hộ lao động</t>
  </si>
  <si>
    <t>7012</t>
  </si>
  <si>
    <t>Chi phí hoạt động nghiệp vụ chuyên môn ngành</t>
  </si>
  <si>
    <t>Mua sắm tài sản vô hình</t>
  </si>
  <si>
    <t>7051</t>
  </si>
  <si>
    <t>Mua bằng sáng chế</t>
  </si>
  <si>
    <t>7052</t>
  </si>
  <si>
    <t>Mua, bảo trì phần mềm công nghệ thông tin</t>
  </si>
  <si>
    <t>7054</t>
  </si>
  <si>
    <t>Xây dựng phần mềm công nghệ thông tin</t>
  </si>
  <si>
    <t>7099</t>
  </si>
  <si>
    <t>7753</t>
  </si>
  <si>
    <t xml:space="preserve">   Chi khắc phục hậu quả thiên tai cho các đơn vị dự toán và cho các doanh nghiệp</t>
  </si>
  <si>
    <t>Chi các khoản phí, lệ phí</t>
  </si>
  <si>
    <t>Chi bảo hiểm tài sản và phương tiện</t>
  </si>
  <si>
    <t>7761</t>
  </si>
  <si>
    <t>Chi tiếp khách</t>
  </si>
  <si>
    <t>7766</t>
  </si>
  <si>
    <t>Cấp bù học phí cho cơ sở giáo dục đào tạo theo chế độ</t>
  </si>
  <si>
    <t>Chi các khoản khác</t>
  </si>
  <si>
    <t>7900</t>
  </si>
  <si>
    <t>Chi chi các sự kiện lớn</t>
  </si>
  <si>
    <t>7901</t>
  </si>
  <si>
    <t xml:space="preserve">  Chi bầu cử Quốc hội và Hội đồng nhân dân các cấp theo nhiệm kỳ</t>
  </si>
  <si>
    <t>7903</t>
  </si>
  <si>
    <t xml:space="preserve">   Chi kỷ niệm các ngày lễ lớn</t>
  </si>
  <si>
    <t>7999</t>
  </si>
  <si>
    <t>7950</t>
  </si>
  <si>
    <t>Chi lập các quỹ của đơn vị thực hiện khoán chi và đơn vị sự nghiệp có thu theo chế độ quy định</t>
  </si>
  <si>
    <t>7951</t>
  </si>
  <si>
    <t>Chi lập Quỹ bổ sung thu nhập, Quỹ dự phòng ổn định thu nhập</t>
  </si>
  <si>
    <t>7952</t>
  </si>
  <si>
    <t>Chi lập quỹ phúc lợi</t>
  </si>
  <si>
    <t>7953</t>
  </si>
  <si>
    <t>Chi lập quỹ khen thưởng</t>
  </si>
  <si>
    <t>7954</t>
  </si>
  <si>
    <t>Chi lập quỹ phát triển sự nghiệp</t>
  </si>
  <si>
    <t>Chi lập các quỹ khác</t>
  </si>
  <si>
    <t>8000</t>
  </si>
  <si>
    <t>Chi hỗ trợ và giải quyết việc làm</t>
  </si>
  <si>
    <t>8006</t>
  </si>
  <si>
    <t>Chi sắp xếp lao động khu vực hành chính - sự nghiệp</t>
  </si>
  <si>
    <t xml:space="preserve">Số dư đầu kỳ </t>
  </si>
  <si>
    <t>Số kinh phí đã sử dụng đề nghị quyết toán (91=92+93)</t>
  </si>
  <si>
    <t>- Kinh phí thường xuyên/tự chủ</t>
  </si>
  <si>
    <t>- Kinh phí không thường xuyên/không tự chủ</t>
  </si>
  <si>
    <t>Số dư kinh phí được phép chuyển sang năm sau sử dụng và quyết toán (94=95+96)</t>
  </si>
  <si>
    <t>- Kinh phí thường xuyên/tự chủ (95=89-92)</t>
  </si>
  <si>
    <t>- Kinh phí không thường xuyên/không tự chủ (96=90-93)</t>
  </si>
  <si>
    <t>Đơn vị tính: Đồng</t>
  </si>
  <si>
    <t>NỘI DUNG</t>
  </si>
  <si>
    <t>SỐ TIỀN</t>
  </si>
  <si>
    <t>GHI CHÚ</t>
  </si>
  <si>
    <t>Nguồn Cải cách tiền lương</t>
  </si>
  <si>
    <t xml:space="preserve"> </t>
  </si>
  <si>
    <t>- Nguồn NSNN cấp</t>
  </si>
  <si>
    <t>- Nguồn học phí</t>
  </si>
  <si>
    <t xml:space="preserve">Số dư kinh phí được phép chuyển sang năm sau sử dụng và quyết toán </t>
  </si>
  <si>
    <t>- Học phí</t>
  </si>
  <si>
    <t>Kinh phí thu được trong năm</t>
  </si>
  <si>
    <t xml:space="preserve">- Học phí thu (40% số thu được trong năm) </t>
  </si>
  <si>
    <t xml:space="preserve">Kinh phí đã sử dụng trong năm </t>
  </si>
  <si>
    <t>CCTL (40% học phí)</t>
  </si>
  <si>
    <t>Tổng học phí</t>
  </si>
  <si>
    <t>Chi khác (60% học phí)</t>
  </si>
  <si>
    <t>Số thu trong kỳ</t>
  </si>
  <si>
    <t>Số đã sử dụng trong kỳ</t>
  </si>
  <si>
    <t>Số dư Quỹ năm trước chuyển sang</t>
  </si>
  <si>
    <t>6= 1+2 -3 -4</t>
  </si>
  <si>
    <t>Kinh phí thường xuyên/tự chủ (21=22+23+24)</t>
  </si>
  <si>
    <t>Học phẩm</t>
  </si>
  <si>
    <t>Loại 070 khoản 071</t>
  </si>
  <si>
    <t>Học thứ 7</t>
  </si>
  <si>
    <t>Học hè</t>
  </si>
  <si>
    <t xml:space="preserve">Kinh phí chuyển nguồn năm trước sang </t>
  </si>
  <si>
    <t>4=1+2-3</t>
  </si>
  <si>
    <t>Lãi tài khoản kho bạc</t>
  </si>
  <si>
    <t>Lãi tài khoản tiền gửi ngân hàng</t>
  </si>
  <si>
    <t xml:space="preserve"> '- Kinh phí chi khác </t>
  </si>
  <si>
    <t xml:space="preserve"> - Các khoản thu từ hoạt động tài chính</t>
  </si>
  <si>
    <t>Mua bản quyền nhãn hiệu TM</t>
  </si>
  <si>
    <t>Kinh phí được sử dụng trong năm</t>
  </si>
  <si>
    <t>Mẫu biểu 02b</t>
  </si>
  <si>
    <t>Mẫu biểu 2c phần 1</t>
  </si>
  <si>
    <t>Biểu mẫu 2C phần II</t>
  </si>
  <si>
    <t>Mẫu biểu 03</t>
  </si>
  <si>
    <t>Biểu số 04</t>
  </si>
  <si>
    <t>Chuyển nguồn  năm trước sang năm nay</t>
  </si>
  <si>
    <t>Đơn vị: Trường Mầm non Mỗ Lao</t>
  </si>
  <si>
    <t>Mã đơn vị QHNS: 3029353</t>
  </si>
  <si>
    <t>4</t>
  </si>
  <si>
    <t>Tổng số I+II+III+IV</t>
  </si>
  <si>
    <t>Nguồn kinh phí giao tự chủ (Nguồn 13)</t>
  </si>
  <si>
    <t>Nguồn kinh phí giao không tự chủ (Nguồn 18)</t>
  </si>
  <si>
    <t>Nguồn kinh phí giao không tự chủ (Nguồn 15)</t>
  </si>
  <si>
    <t>Nguồn kinh phí thực hiện CCTL (Nguồn 12)</t>
  </si>
  <si>
    <t>HIỆU TRƯỞNG</t>
  </si>
  <si>
    <t>Nguyễn Thị Ngà</t>
  </si>
  <si>
    <t>Tự chủ ( 18)</t>
  </si>
  <si>
    <t>Tự chủ (15)</t>
  </si>
  <si>
    <t>Tổng  học phí  (TK 3716.4.3029353)-Tiền gửi kho bạc</t>
  </si>
  <si>
    <t>Cấp bù học phí theo QĐ số 159/QĐ-UBND ngày 12/7/2025; QĐ số 1672/QĐ-UBND ngày 31/12/2025</t>
  </si>
  <si>
    <t>Trang thiết bị bán trú (Tiền gửi ngân hàng)</t>
  </si>
  <si>
    <t>Tiền ăn bán trú (Tiền gửi ngân hàng)</t>
  </si>
  <si>
    <t>Làm quen Tiếng anh</t>
  </si>
  <si>
    <t>Hội họa sáng tạo nghệ thuật</t>
  </si>
  <si>
    <t>Vận động khám phá, khám phá tư duy</t>
  </si>
  <si>
    <t>ĐỐI CHIẾU SỐ LIỆU CHI TIẾT CÁC KHOẢN THU, CHI NGOÀI NGÂN SÁCH NĂM 2025</t>
  </si>
  <si>
    <t>Mã chương: 822, khoản 071</t>
  </si>
  <si>
    <t>TỔNG HỢP SỐ LIỆU KẾT QUẢ HOẠT ĐỘNG NĂM 2025</t>
  </si>
  <si>
    <t>TÌNH HÌNH THỰC HIỆN DỰ TOÁN NGÂN SÁCH THEO QUYẾT ĐỊNH GIAO NĂM 2025</t>
  </si>
  <si>
    <t>Dự toán giao 2025</t>
  </si>
  <si>
    <t>Thực hiện năm 2025</t>
  </si>
  <si>
    <t>Quyết định số 159/QĐ-UBND ngày 12/7/2025</t>
  </si>
  <si>
    <t>Quyết định số 159/QĐ-UBND ngày 12/7/2025 BS kinh phí CCTL</t>
  </si>
  <si>
    <t>Quyết định số 159/QĐ-UBND ngày 12/7/2025 BS kinh phí Cấp bù học phí</t>
  </si>
  <si>
    <t>Quyết định số 159/QĐ-UBND ngày 12/7/2025 Hỗ trợ Lao động hợp đồng 111 (cô nuôi)</t>
  </si>
  <si>
    <t>Quyết định số 1672/QĐ-UBND ngày 31/12/2025 BS kinh phí Cấp bù học phí</t>
  </si>
  <si>
    <t>Quyết định số 159/QĐ-UBND ngày 12/7/2025 Tiền thưởng NĐ 73</t>
  </si>
  <si>
    <t>ĐỐI CHIẾU SỐ LIỆU CHI TIẾT TRÍCH LẬP, SỬ DỤNG CÁC QUỸ NĂM 2025</t>
  </si>
  <si>
    <t>Trích lập quỹ trong năm 2025</t>
  </si>
  <si>
    <t xml:space="preserve">Học thứ 7 </t>
  </si>
  <si>
    <t xml:space="preserve">Học hè </t>
  </si>
  <si>
    <t xml:space="preserve">Năng khiếu </t>
  </si>
  <si>
    <t xml:space="preserve">Thu, chi nước uống học sinh </t>
  </si>
  <si>
    <t xml:space="preserve">Chăm sóc bán trú </t>
  </si>
  <si>
    <t>Hoạt động sản xuất kinh doanh, dịch vụ (Học phí)</t>
  </si>
  <si>
    <t>SỐ LIỆU THẨM ĐỊNH QUYẾT TOÁN CHI NGÂN SÁCH NĂM 2025</t>
  </si>
  <si>
    <t>071</t>
  </si>
  <si>
    <t xml:space="preserve">                                                                  PHỤ LỤC - CHI TIẾT KINH PHÍ QUYẾT TOÁN 2025</t>
  </si>
  <si>
    <t>Năm 2025</t>
  </si>
  <si>
    <t>BIỂU CHI TIẾT SỐ LIỆU NGUỒN CẢI CÁCH TIỀN LƯƠNG NĂM 2025</t>
  </si>
  <si>
    <t>Đơn vị thu</t>
  </si>
  <si>
    <t xml:space="preserve">         TRƯỜNG MẦM NON MỖ LAO</t>
  </si>
  <si>
    <t xml:space="preserve">               Mã ĐV QHNS: 3029353</t>
  </si>
  <si>
    <t>PHỤ LỤC - CHI TIẾT KINH PHÍ QUYẾT TOÁN 2025</t>
  </si>
  <si>
    <t>ĐVT: đồng</t>
  </si>
  <si>
    <t>Mã ngành KT</t>
  </si>
  <si>
    <t>Mã ND Kinh tế</t>
  </si>
  <si>
    <t>Nguồn ngân sách</t>
  </si>
  <si>
    <t>Số Báo cáo</t>
  </si>
  <si>
    <t>Số thẩm tra</t>
  </si>
  <si>
    <t>8</t>
  </si>
  <si>
    <t>9</t>
  </si>
  <si>
    <t>10</t>
  </si>
  <si>
    <t>11</t>
  </si>
  <si>
    <t>14</t>
  </si>
  <si>
    <t>15</t>
  </si>
  <si>
    <t>16</t>
  </si>
  <si>
    <t xml:space="preserve">    </t>
  </si>
  <si>
    <t>I. Kinh phí thường xuyên giao tự chủ</t>
  </si>
  <si>
    <t xml:space="preserve"> Giáo dục Mầm non</t>
  </si>
  <si>
    <t xml:space="preserve">  Tiền lương</t>
  </si>
  <si>
    <t xml:space="preserve">   Lương ngạch, bậc theo quỹ lương được duyệt</t>
  </si>
  <si>
    <t xml:space="preserve">  Tiền công</t>
  </si>
  <si>
    <t xml:space="preserve">   Tiền công trả cho vị trí lao động thường xuyên theo hợp đồng</t>
  </si>
  <si>
    <t xml:space="preserve">  Phụ cấp lương</t>
  </si>
  <si>
    <t xml:space="preserve">   Phụ cấp chức vụ</t>
  </si>
  <si>
    <t xml:space="preserve">   Phụ cấp ưu đãi nghề</t>
  </si>
  <si>
    <t xml:space="preserve">   Phụ cấp trách nhiệm theo nghề, theo công việc</t>
  </si>
  <si>
    <t xml:space="preserve">   Phụ cấp thâm niên nghề</t>
  </si>
  <si>
    <t xml:space="preserve">  Tiền thưởng</t>
  </si>
  <si>
    <t xml:space="preserve">   Thưởng thường xuyên</t>
  </si>
  <si>
    <t xml:space="preserve">  Phúc lợi tập thể</t>
  </si>
  <si>
    <t xml:space="preserve">   Tiền y tế trong các cơ quan, đơn vị</t>
  </si>
  <si>
    <t xml:space="preserve">   Các khoản khác</t>
  </si>
  <si>
    <t xml:space="preserve">  Các khoản đóng góp</t>
  </si>
  <si>
    <t xml:space="preserve">   Bảo hiểm xã hội</t>
  </si>
  <si>
    <t xml:space="preserve">   Bảo hiểm y tế</t>
  </si>
  <si>
    <t xml:space="preserve">   Kinh phí công đoàn</t>
  </si>
  <si>
    <t xml:space="preserve">   Bảo hiểm thất nghiệp</t>
  </si>
  <si>
    <t xml:space="preserve">  Thanh toán dịch vụ công cộng</t>
  </si>
  <si>
    <t xml:space="preserve">   Tiền điện</t>
  </si>
  <si>
    <t xml:space="preserve">   Tiền nước</t>
  </si>
  <si>
    <t xml:space="preserve">   Tiền vệ sinh môi trường</t>
  </si>
  <si>
    <t xml:space="preserve">  Vật tư văn phòng</t>
  </si>
  <si>
    <t xml:space="preserve">   Văn phòng phẩm</t>
  </si>
  <si>
    <t xml:space="preserve">   Mua sắm công cụ, dụng cụ văn phòng</t>
  </si>
  <si>
    <t xml:space="preserve">  Vật tư văn phòng khác</t>
  </si>
  <si>
    <t xml:space="preserve">  Thông tin, tuyên truyền, liên lạc</t>
  </si>
  <si>
    <t xml:space="preserve">   Cước điện thoại</t>
  </si>
  <si>
    <t xml:space="preserve">   Thuê bao kênh truyền hình, internet</t>
  </si>
  <si>
    <t xml:space="preserve">   Thông tin, tuyên truyền</t>
  </si>
  <si>
    <t xml:space="preserve">  Công tác phí</t>
  </si>
  <si>
    <t xml:space="preserve">  Chi phí thuê mướn</t>
  </si>
  <si>
    <t xml:space="preserve">  Thuê thiết bị các loại</t>
  </si>
  <si>
    <t xml:space="preserve">  Thuê lao động trong nước</t>
  </si>
  <si>
    <t xml:space="preserve">  Thuê mướn khác</t>
  </si>
  <si>
    <t xml:space="preserve">  Sửa chữa tài sản phục vụ công tác chuyên môn và duy tu, bảo dưỡng các công trình cơ sở hạ tầng từ kinh phí thường xuyên</t>
  </si>
  <si>
    <t xml:space="preserve">   Nhà cửa</t>
  </si>
  <si>
    <t xml:space="preserve">   Thiết bị tin học</t>
  </si>
  <si>
    <t xml:space="preserve">   Tài sản và thiết bị văn phòng</t>
  </si>
  <si>
    <t xml:space="preserve">   Đường điện, cấp thoát nước</t>
  </si>
  <si>
    <t xml:space="preserve">   Tài sản và công trình hạ tầng khác</t>
  </si>
  <si>
    <t xml:space="preserve">  Mua sắm tài sản phục vụ công tác chuyên môn</t>
  </si>
  <si>
    <t xml:space="preserve">  Chi phí nghiệp vụ chuyên môn của từng ngành</t>
  </si>
  <si>
    <t xml:space="preserve">   Chi mua hàng hóa vật tư</t>
  </si>
  <si>
    <t xml:space="preserve">   Đồng phục, trang phục, bảo hộ lao động</t>
  </si>
  <si>
    <t xml:space="preserve">   Chi phí khác</t>
  </si>
  <si>
    <t xml:space="preserve">  Mua sắm tài sản vô hình</t>
  </si>
  <si>
    <t xml:space="preserve">   Mua, bảo trì phần mềm công nghệ thông tin</t>
  </si>
  <si>
    <t xml:space="preserve">   Chiu khác</t>
  </si>
  <si>
    <t xml:space="preserve">  Chi khác</t>
  </si>
  <si>
    <t xml:space="preserve">   Chi các khoản phí, lệ phí</t>
  </si>
  <si>
    <t xml:space="preserve">   Cấp bù học phí cho cơ sở đào tạo theo chế độ</t>
  </si>
  <si>
    <t xml:space="preserve">   Chi khác</t>
  </si>
  <si>
    <t xml:space="preserve">  Chi cho các sự kiện lớn</t>
  </si>
  <si>
    <t xml:space="preserve">  Chi trích lập các quỹ</t>
  </si>
  <si>
    <t xml:space="preserve">   Chi lập quỹ bổ sung thu nhập, quỹ dự phòng ổn định thu nhập</t>
  </si>
  <si>
    <t xml:space="preserve">   Chi lập quỹ phát triển hoạt động sự nghiệp</t>
  </si>
  <si>
    <t>II. Kinh phí thực hiện CCTL</t>
  </si>
  <si>
    <t>III. Kinh phí giao không tự chủ</t>
  </si>
  <si>
    <t xml:space="preserve">Nguồn học phí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</si>
</sst>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₫_-;\-* #,##0.00\ _₫_-;_-* &quot;-&quot;??\ _₫_-;_-@_-"/>
    <numFmt numFmtId="165" formatCode="_-* #,##0\ _₫_-;\-* #,##0\ _₫_-;_-* &quot;-&quot;??\ _₫_-;_-@_-"/>
    <numFmt numFmtId="166" formatCode="_-* #,##0&quot; &quot;_₫_-;\-* #,##0&quot; &quot;_₫_-;_-* &quot;-&quot;??&quot; &quot;_₫_-;_-@_-"/>
    <numFmt numFmtId="167" formatCode="_(* #,##0_);_(* \(#,##0\);_(* &quot;-&quot;??_);_(@_)"/>
    <numFmt numFmtId="168" formatCode="[$-1042A]#,###"/>
    <numFmt numFmtId="169" formatCode="#,##0.0"/>
    <numFmt numFmtId="170" formatCode="&quot; &quot;#,##0"/>
  </numFmts>
  <fonts count="6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0"/>
      <name val="Times New Roman"/>
      <family val="1"/>
    </font>
    <font>
      <b/>
      <sz val="14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name val="Times New Roman"/>
      <family val="1"/>
    </font>
    <font>
      <b/>
      <sz val="9"/>
      <name val="Times New Roman"/>
      <family val="1"/>
    </font>
    <font>
      <sz val="13"/>
      <name val=".VnTime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name val=".VnArial"/>
      <family val="2"/>
    </font>
    <font>
      <b/>
      <i/>
      <sz val="8"/>
      <name val=".VnArial"/>
      <family val="2"/>
    </font>
    <font>
      <b/>
      <sz val="8"/>
      <name val=".VnArial"/>
      <family val="2"/>
    </font>
    <font>
      <b/>
      <sz val="9"/>
      <name val=".VnArial"/>
      <family val="2"/>
    </font>
    <font>
      <sz val="9"/>
      <name val="Times New Roman"/>
      <family val="1"/>
    </font>
    <font>
      <sz val="9"/>
      <name val=".VnArial"/>
      <family val="2"/>
    </font>
    <font>
      <b/>
      <i/>
      <sz val="11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.VnArial"/>
      <family val="2"/>
    </font>
    <font>
      <b/>
      <sz val="10"/>
      <color theme="1"/>
      <name val=".VnArial"/>
      <family val="2"/>
    </font>
    <font>
      <b/>
      <i/>
      <sz val="8"/>
      <color theme="1"/>
      <name val="Times New Roman"/>
      <family val="1"/>
    </font>
    <font>
      <b/>
      <i/>
      <sz val="6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.VnArial"/>
      <family val="2"/>
    </font>
    <font>
      <b/>
      <sz val="9"/>
      <color theme="1"/>
      <name val=".VnArial"/>
      <family val="2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/>
  </cellStyleXfs>
  <cellXfs count="505">
    <xf numFmtId="0" fontId="0" fillId="0" borderId="0" xfId="0" applyFont="1" applyFill="1" applyBorder="1"/>
    <xf numFmtId="0" fontId="5" fillId="0" borderId="0" xfId="0" applyFont="1" applyAlignment="1">
      <alignment vertical="center"/>
    </xf>
    <xf numFmtId="49" fontId="11" fillId="0" borderId="0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" fontId="16" fillId="0" borderId="0" xfId="0" applyNumberFormat="1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righ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3" fontId="16" fillId="0" borderId="0" xfId="0" applyNumberFormat="1" applyFont="1" applyFill="1" applyAlignment="1">
      <alignment horizontal="right" vertical="center" wrapText="1"/>
    </xf>
    <xf numFmtId="3" fontId="12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4" fontId="8" fillId="0" borderId="0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3" fillId="0" borderId="0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165" fontId="14" fillId="3" borderId="7" xfId="1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8" xfId="0" quotePrefix="1" applyFont="1" applyFill="1" applyBorder="1" applyAlignment="1">
      <alignment horizontal="center" vertical="center" wrapText="1"/>
    </xf>
    <xf numFmtId="165" fontId="20" fillId="3" borderId="8" xfId="1" quotePrefix="1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vertical="center" wrapText="1"/>
    </xf>
    <xf numFmtId="165" fontId="14" fillId="3" borderId="8" xfId="1" applyNumberFormat="1" applyFont="1" applyFill="1" applyBorder="1" applyAlignment="1">
      <alignment horizontal="center" vertical="center" wrapText="1"/>
    </xf>
    <xf numFmtId="0" fontId="14" fillId="3" borderId="8" xfId="0" quotePrefix="1" applyFont="1" applyFill="1" applyBorder="1" applyAlignment="1">
      <alignment horizontal="center" vertical="center" wrapText="1"/>
    </xf>
    <xf numFmtId="165" fontId="14" fillId="3" borderId="8" xfId="1" quotePrefix="1" applyNumberFormat="1" applyFont="1" applyFill="1" applyBorder="1" applyAlignment="1">
      <alignment horizontal="center" vertical="center" wrapText="1"/>
    </xf>
    <xf numFmtId="165" fontId="20" fillId="3" borderId="8" xfId="1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center" vertical="center" wrapText="1"/>
    </xf>
    <xf numFmtId="165" fontId="14" fillId="3" borderId="9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166" fontId="6" fillId="0" borderId="19" xfId="1" applyNumberFormat="1" applyFont="1" applyBorder="1" applyAlignment="1">
      <alignment vertical="center"/>
    </xf>
    <xf numFmtId="166" fontId="7" fillId="0" borderId="19" xfId="1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 wrapText="1"/>
    </xf>
    <xf numFmtId="4" fontId="16" fillId="0" borderId="10" xfId="0" applyNumberFormat="1" applyFont="1" applyFill="1" applyBorder="1" applyAlignment="1">
      <alignment vertical="center" wrapText="1"/>
    </xf>
    <xf numFmtId="37" fontId="16" fillId="0" borderId="10" xfId="1" applyNumberFormat="1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vertical="center" wrapText="1"/>
    </xf>
    <xf numFmtId="37" fontId="11" fillId="0" borderId="10" xfId="1" applyNumberFormat="1" applyFont="1" applyFill="1" applyBorder="1" applyAlignment="1">
      <alignment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26" fillId="0" borderId="0" xfId="0" applyFont="1"/>
    <xf numFmtId="4" fontId="12" fillId="0" borderId="10" xfId="0" applyNumberFormat="1" applyFont="1" applyFill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6" fontId="6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37" fontId="0" fillId="0" borderId="0" xfId="0" applyNumberFormat="1" applyFont="1" applyFill="1" applyBorder="1"/>
    <xf numFmtId="166" fontId="6" fillId="0" borderId="26" xfId="1" applyNumberFormat="1" applyFont="1" applyBorder="1" applyAlignment="1">
      <alignment vertical="center"/>
    </xf>
    <xf numFmtId="4" fontId="16" fillId="0" borderId="10" xfId="0" applyNumberFormat="1" applyFont="1" applyBorder="1" applyAlignment="1">
      <alignment horizontal="lef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7" fontId="28" fillId="0" borderId="10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 wrapText="1"/>
    </xf>
    <xf numFmtId="3" fontId="16" fillId="0" borderId="35" xfId="0" applyNumberFormat="1" applyFont="1" applyBorder="1" applyAlignment="1">
      <alignment horizontal="right" vertical="center" wrapText="1"/>
    </xf>
    <xf numFmtId="169" fontId="16" fillId="0" borderId="35" xfId="0" applyNumberFormat="1" applyFont="1" applyBorder="1" applyAlignment="1">
      <alignment horizontal="right" vertical="center" wrapText="1"/>
    </xf>
    <xf numFmtId="169" fontId="16" fillId="0" borderId="0" xfId="0" applyNumberFormat="1" applyFont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right" vertical="center" wrapText="1"/>
    </xf>
    <xf numFmtId="3" fontId="30" fillId="0" borderId="0" xfId="0" applyNumberFormat="1" applyFont="1" applyFill="1" applyAlignment="1">
      <alignment horizontal="right" vertical="center" wrapText="1"/>
    </xf>
    <xf numFmtId="3" fontId="27" fillId="0" borderId="0" xfId="0" applyNumberFormat="1" applyFont="1" applyFill="1" applyAlignment="1">
      <alignment horizontal="right" vertical="center" wrapText="1"/>
    </xf>
    <xf numFmtId="3" fontId="31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 applyFill="1" applyAlignment="1">
      <alignment horizontal="right" vertical="center" wrapText="1"/>
    </xf>
    <xf numFmtId="3" fontId="32" fillId="0" borderId="0" xfId="0" applyNumberFormat="1" applyFont="1" applyFill="1" applyAlignment="1">
      <alignment horizontal="right" vertical="center" wrapText="1"/>
    </xf>
    <xf numFmtId="3" fontId="33" fillId="0" borderId="0" xfId="0" applyNumberFormat="1" applyFont="1" applyFill="1" applyAlignment="1">
      <alignment horizontal="right" vertical="center" wrapText="1"/>
    </xf>
    <xf numFmtId="3" fontId="34" fillId="0" borderId="0" xfId="0" applyNumberFormat="1" applyFont="1" applyFill="1" applyAlignment="1">
      <alignment horizontal="right" vertical="center" wrapText="1"/>
    </xf>
    <xf numFmtId="3" fontId="33" fillId="0" borderId="32" xfId="0" applyNumberFormat="1" applyFont="1" applyFill="1" applyBorder="1" applyAlignment="1">
      <alignment horizontal="right" vertical="center" wrapText="1"/>
    </xf>
    <xf numFmtId="3" fontId="34" fillId="0" borderId="32" xfId="0" applyNumberFormat="1" applyFont="1" applyFill="1" applyBorder="1" applyAlignment="1">
      <alignment horizontal="right" vertical="center" wrapText="1"/>
    </xf>
    <xf numFmtId="3" fontId="33" fillId="0" borderId="33" xfId="0" applyNumberFormat="1" applyFont="1" applyFill="1" applyBorder="1" applyAlignment="1">
      <alignment horizontal="right" vertical="center" wrapText="1"/>
    </xf>
    <xf numFmtId="3" fontId="34" fillId="0" borderId="33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67" fontId="9" fillId="0" borderId="0" xfId="1" applyNumberFormat="1" applyFont="1" applyAlignment="1">
      <alignment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11" fillId="0" borderId="0" xfId="1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7" fontId="28" fillId="0" borderId="0" xfId="1" applyNumberFormat="1" applyFont="1" applyAlignment="1">
      <alignment horizontal="right" vertical="center"/>
    </xf>
    <xf numFmtId="167" fontId="16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7" fontId="6" fillId="0" borderId="28" xfId="1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38" fillId="0" borderId="28" xfId="0" applyFont="1" applyBorder="1" applyAlignment="1">
      <alignment horizontal="center" vertical="center"/>
    </xf>
    <xf numFmtId="0" fontId="38" fillId="0" borderId="28" xfId="0" applyFont="1" applyBorder="1" applyAlignment="1">
      <alignment vertical="center"/>
    </xf>
    <xf numFmtId="167" fontId="38" fillId="0" borderId="28" xfId="1" applyNumberFormat="1" applyFont="1" applyBorder="1" applyAlignment="1">
      <alignment vertical="center"/>
    </xf>
    <xf numFmtId="49" fontId="39" fillId="0" borderId="10" xfId="0" applyNumberFormat="1" applyFont="1" applyBorder="1" applyAlignment="1">
      <alignment horizontal="left" vertical="center" wrapText="1"/>
    </xf>
    <xf numFmtId="4" fontId="39" fillId="0" borderId="10" xfId="0" applyNumberFormat="1" applyFont="1" applyBorder="1" applyAlignment="1">
      <alignment horizontal="left" vertical="center" wrapText="1"/>
    </xf>
    <xf numFmtId="3" fontId="39" fillId="0" borderId="3" xfId="0" applyNumberFormat="1" applyFont="1" applyBorder="1" applyAlignment="1">
      <alignment horizontal="right" vertical="center" wrapText="1"/>
    </xf>
    <xf numFmtId="169" fontId="39" fillId="0" borderId="35" xfId="0" applyNumberFormat="1" applyFont="1" applyBorder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166" fontId="24" fillId="0" borderId="10" xfId="1" applyNumberFormat="1" applyFont="1" applyFill="1" applyBorder="1" applyAlignment="1">
      <alignment vertical="center" wrapText="1"/>
    </xf>
    <xf numFmtId="166" fontId="24" fillId="0" borderId="10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166" fontId="4" fillId="0" borderId="10" xfId="1" applyNumberFormat="1" applyFont="1" applyFill="1" applyBorder="1" applyAlignment="1">
      <alignment horizontal="right" vertical="center" wrapText="1"/>
    </xf>
    <xf numFmtId="166" fontId="4" fillId="0" borderId="10" xfId="1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166" fontId="10" fillId="0" borderId="10" xfId="1" applyNumberFormat="1" applyFont="1" applyFill="1" applyBorder="1" applyAlignment="1">
      <alignment horizontal="right" vertical="center" wrapText="1"/>
    </xf>
    <xf numFmtId="166" fontId="10" fillId="0" borderId="10" xfId="1" applyNumberFormat="1" applyFont="1" applyFill="1" applyBorder="1" applyAlignment="1">
      <alignment vertical="center" wrapText="1"/>
    </xf>
    <xf numFmtId="38" fontId="24" fillId="0" borderId="10" xfId="1" applyNumberFormat="1" applyFont="1" applyFill="1" applyBorder="1" applyAlignment="1">
      <alignment horizontal="right" vertical="center" wrapText="1"/>
    </xf>
    <xf numFmtId="38" fontId="24" fillId="0" borderId="10" xfId="1" applyNumberFormat="1" applyFont="1" applyFill="1" applyBorder="1" applyAlignment="1">
      <alignment vertical="center" wrapText="1"/>
    </xf>
    <xf numFmtId="38" fontId="4" fillId="0" borderId="10" xfId="1" applyNumberFormat="1" applyFont="1" applyFill="1" applyBorder="1" applyAlignment="1">
      <alignment horizontal="right" vertical="center" wrapText="1"/>
    </xf>
    <xf numFmtId="38" fontId="4" fillId="0" borderId="10" xfId="1" applyNumberFormat="1" applyFont="1" applyFill="1" applyBorder="1" applyAlignment="1">
      <alignment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 wrapText="1"/>
    </xf>
    <xf numFmtId="166" fontId="35" fillId="0" borderId="10" xfId="1" applyNumberFormat="1" applyFont="1" applyFill="1" applyBorder="1" applyAlignment="1">
      <alignment horizontal="right" vertical="center" wrapText="1"/>
    </xf>
    <xf numFmtId="166" fontId="35" fillId="0" borderId="10" xfId="1" applyNumberFormat="1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0" fontId="16" fillId="3" borderId="10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40" fillId="0" borderId="18" xfId="0" applyFont="1" applyBorder="1" applyAlignment="1">
      <alignment horizontal="left" vertical="center"/>
    </xf>
    <xf numFmtId="0" fontId="40" fillId="0" borderId="19" xfId="0" applyFont="1" applyBorder="1" applyAlignment="1">
      <alignment horizontal="left" vertical="center"/>
    </xf>
    <xf numFmtId="166" fontId="35" fillId="0" borderId="21" xfId="1" applyNumberFormat="1" applyFont="1" applyBorder="1" applyAlignment="1">
      <alignment vertical="center"/>
    </xf>
    <xf numFmtId="0" fontId="35" fillId="0" borderId="20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0" borderId="23" xfId="0" applyFont="1" applyBorder="1" applyAlignment="1">
      <alignment horizontal="left" vertical="center"/>
    </xf>
    <xf numFmtId="166" fontId="35" fillId="0" borderId="24" xfId="1" applyNumberFormat="1" applyFont="1" applyBorder="1" applyAlignment="1">
      <alignment vertical="center"/>
    </xf>
    <xf numFmtId="0" fontId="35" fillId="0" borderId="25" xfId="0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8" fillId="0" borderId="0" xfId="0" applyFont="1" applyAlignment="1">
      <alignment vertical="center"/>
    </xf>
    <xf numFmtId="0" fontId="42" fillId="0" borderId="0" xfId="0" applyFont="1"/>
    <xf numFmtId="0" fontId="7" fillId="0" borderId="0" xfId="0" applyFont="1" applyAlignment="1">
      <alignment horizontal="right" vertical="center"/>
    </xf>
    <xf numFmtId="0" fontId="37" fillId="2" borderId="10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vertical="center" wrapText="1"/>
    </xf>
    <xf numFmtId="166" fontId="37" fillId="2" borderId="10" xfId="1" applyNumberFormat="1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vertical="center" wrapText="1"/>
    </xf>
    <xf numFmtId="0" fontId="38" fillId="2" borderId="10" xfId="0" quotePrefix="1" applyFont="1" applyFill="1" applyBorder="1" applyAlignment="1">
      <alignment horizontal="center" vertical="center" wrapText="1"/>
    </xf>
    <xf numFmtId="166" fontId="38" fillId="2" borderId="10" xfId="1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66" fontId="17" fillId="0" borderId="10" xfId="1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37" fontId="15" fillId="0" borderId="10" xfId="1" applyNumberFormat="1" applyFont="1" applyFill="1" applyBorder="1" applyAlignment="1">
      <alignment horizontal="right" vertical="center" wrapText="1"/>
    </xf>
    <xf numFmtId="166" fontId="15" fillId="0" borderId="10" xfId="1" applyNumberFormat="1" applyFont="1" applyFill="1" applyBorder="1" applyAlignment="1">
      <alignment horizontal="left" vertical="center" wrapText="1"/>
    </xf>
    <xf numFmtId="0" fontId="41" fillId="0" borderId="0" xfId="0" applyFont="1" applyFill="1" applyBorder="1"/>
    <xf numFmtId="0" fontId="42" fillId="0" borderId="0" xfId="0" applyFont="1" applyFill="1" applyBorder="1"/>
    <xf numFmtId="0" fontId="12" fillId="0" borderId="0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6" fontId="16" fillId="3" borderId="10" xfId="1" applyNumberFormat="1" applyFont="1" applyFill="1" applyBorder="1" applyAlignment="1">
      <alignment horizontal="left" vertical="center" wrapText="1"/>
    </xf>
    <xf numFmtId="166" fontId="11" fillId="3" borderId="10" xfId="1" applyNumberFormat="1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vertical="center"/>
    </xf>
    <xf numFmtId="167" fontId="37" fillId="0" borderId="31" xfId="1" applyNumberFormat="1" applyFont="1" applyFill="1" applyBorder="1" applyAlignment="1">
      <alignment vertical="center"/>
    </xf>
    <xf numFmtId="167" fontId="6" fillId="0" borderId="31" xfId="1" applyNumberFormat="1" applyFont="1" applyBorder="1" applyAlignment="1">
      <alignment vertical="center"/>
    </xf>
    <xf numFmtId="0" fontId="38" fillId="0" borderId="28" xfId="0" quotePrefix="1" applyFont="1" applyBorder="1" applyAlignment="1">
      <alignment vertical="center"/>
    </xf>
    <xf numFmtId="167" fontId="38" fillId="0" borderId="28" xfId="1" applyNumberFormat="1" applyFont="1" applyFill="1" applyBorder="1" applyAlignment="1">
      <alignment vertical="center"/>
    </xf>
    <xf numFmtId="0" fontId="37" fillId="0" borderId="28" xfId="0" applyFont="1" applyBorder="1" applyAlignment="1">
      <alignment horizontal="center" vertical="center"/>
    </xf>
    <xf numFmtId="0" fontId="37" fillId="0" borderId="28" xfId="0" applyFont="1" applyBorder="1" applyAlignment="1">
      <alignment vertical="center"/>
    </xf>
    <xf numFmtId="167" fontId="37" fillId="0" borderId="28" xfId="1" applyNumberFormat="1" applyFont="1" applyBorder="1" applyAlignment="1">
      <alignment vertical="center"/>
    </xf>
    <xf numFmtId="0" fontId="37" fillId="0" borderId="28" xfId="0" quotePrefix="1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quotePrefix="1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vertical="center"/>
    </xf>
    <xf numFmtId="167" fontId="37" fillId="0" borderId="10" xfId="1" applyNumberFormat="1" applyFont="1" applyBorder="1" applyAlignment="1">
      <alignment vertical="center"/>
    </xf>
    <xf numFmtId="167" fontId="8" fillId="0" borderId="10" xfId="1" applyNumberFormat="1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167" fontId="8" fillId="0" borderId="28" xfId="1" applyNumberFormat="1" applyFont="1" applyBorder="1" applyAlignment="1">
      <alignment vertical="center"/>
    </xf>
    <xf numFmtId="37" fontId="39" fillId="0" borderId="10" xfId="1" applyNumberFormat="1" applyFont="1" applyFill="1" applyBorder="1" applyAlignment="1">
      <alignment vertical="center" wrapText="1"/>
    </xf>
    <xf numFmtId="49" fontId="39" fillId="0" borderId="10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43" fillId="0" borderId="0" xfId="0" applyFont="1"/>
    <xf numFmtId="37" fontId="5" fillId="0" borderId="0" xfId="0" applyNumberFormat="1" applyFont="1" applyAlignment="1">
      <alignment vertical="center"/>
    </xf>
    <xf numFmtId="0" fontId="43" fillId="0" borderId="0" xfId="0" applyFont="1" applyFill="1" applyBorder="1"/>
    <xf numFmtId="37" fontId="44" fillId="4" borderId="10" xfId="1" applyNumberFormat="1" applyFont="1" applyFill="1" applyBorder="1" applyAlignment="1">
      <alignment vertical="center" wrapText="1"/>
    </xf>
    <xf numFmtId="37" fontId="44" fillId="0" borderId="10" xfId="1" applyNumberFormat="1" applyFont="1" applyFill="1" applyBorder="1" applyAlignment="1">
      <alignment vertical="center" wrapText="1"/>
    </xf>
    <xf numFmtId="4" fontId="44" fillId="0" borderId="10" xfId="0" applyNumberFormat="1" applyFont="1" applyFill="1" applyBorder="1" applyAlignment="1">
      <alignment vertical="center" wrapText="1"/>
    </xf>
    <xf numFmtId="166" fontId="5" fillId="0" borderId="0" xfId="0" applyNumberFormat="1" applyFont="1" applyAlignment="1">
      <alignment vertical="center"/>
    </xf>
    <xf numFmtId="166" fontId="41" fillId="0" borderId="0" xfId="0" applyNumberFormat="1" applyFont="1" applyAlignment="1">
      <alignment vertical="center"/>
    </xf>
    <xf numFmtId="3" fontId="0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/>
    <xf numFmtId="37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0" fontId="0" fillId="0" borderId="0" xfId="0" applyNumberFormat="1" applyFont="1" applyFill="1" applyBorder="1"/>
    <xf numFmtId="4" fontId="39" fillId="0" borderId="0" xfId="0" applyNumberFormat="1" applyFont="1" applyFill="1" applyBorder="1" applyAlignment="1">
      <alignment vertical="center" wrapText="1"/>
    </xf>
    <xf numFmtId="37" fontId="45" fillId="4" borderId="10" xfId="1" applyNumberFormat="1" applyFont="1" applyFill="1" applyBorder="1" applyAlignment="1">
      <alignment vertical="center" wrapText="1"/>
    </xf>
    <xf numFmtId="166" fontId="46" fillId="0" borderId="10" xfId="1" applyNumberFormat="1" applyFont="1" applyFill="1" applyBorder="1" applyAlignment="1">
      <alignment horizontal="right" vertical="center" wrapText="1"/>
    </xf>
    <xf numFmtId="166" fontId="47" fillId="2" borderId="10" xfId="1" applyNumberFormat="1" applyFont="1" applyFill="1" applyBorder="1" applyAlignment="1">
      <alignment horizontal="center" vertical="center" wrapText="1"/>
    </xf>
    <xf numFmtId="166" fontId="41" fillId="0" borderId="0" xfId="0" applyNumberFormat="1" applyFont="1"/>
    <xf numFmtId="166" fontId="48" fillId="2" borderId="10" xfId="1" applyNumberFormat="1" applyFont="1" applyFill="1" applyBorder="1" applyAlignment="1">
      <alignment horizontal="center" vertical="center" wrapText="1"/>
    </xf>
    <xf numFmtId="166" fontId="49" fillId="2" borderId="1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65" fillId="0" borderId="0" xfId="0" applyFont="1" applyFill="1" applyBorder="1" applyAlignment="1">
      <alignment horizontal="right" vertical="center"/>
    </xf>
    <xf numFmtId="0" fontId="45" fillId="3" borderId="10" xfId="0" applyFont="1" applyFill="1" applyBorder="1" applyAlignment="1">
      <alignment horizontal="center" vertical="center" wrapText="1"/>
    </xf>
    <xf numFmtId="0" fontId="63" fillId="3" borderId="10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center" vertical="center" wrapText="1"/>
    </xf>
    <xf numFmtId="4" fontId="45" fillId="0" borderId="10" xfId="0" applyNumberFormat="1" applyFont="1" applyFill="1" applyBorder="1" applyAlignment="1">
      <alignment vertical="center" wrapText="1"/>
    </xf>
    <xf numFmtId="37" fontId="45" fillId="0" borderId="10" xfId="1" applyNumberFormat="1" applyFont="1" applyFill="1" applyBorder="1" applyAlignment="1">
      <alignment vertical="center" wrapText="1"/>
    </xf>
    <xf numFmtId="49" fontId="44" fillId="0" borderId="10" xfId="0" applyNumberFormat="1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166" fontId="44" fillId="3" borderId="10" xfId="1" applyNumberFormat="1" applyFont="1" applyFill="1" applyBorder="1" applyAlignment="1">
      <alignment horizontal="left" vertical="center" wrapText="1"/>
    </xf>
    <xf numFmtId="37" fontId="44" fillId="0" borderId="10" xfId="1" applyNumberFormat="1" applyFont="1" applyFill="1" applyBorder="1" applyAlignment="1">
      <alignment horizontal="center" vertical="center" wrapText="1"/>
    </xf>
    <xf numFmtId="37" fontId="44" fillId="0" borderId="10" xfId="1" applyNumberFormat="1" applyFont="1" applyFill="1" applyBorder="1" applyAlignment="1">
      <alignment horizontal="right" vertical="center" wrapText="1"/>
    </xf>
    <xf numFmtId="166" fontId="45" fillId="3" borderId="10" xfId="1" applyNumberFormat="1" applyFont="1" applyFill="1" applyBorder="1" applyAlignment="1">
      <alignment horizontal="left" vertical="center" wrapText="1"/>
    </xf>
    <xf numFmtId="0" fontId="11" fillId="0" borderId="0" xfId="0" applyFont="1"/>
    <xf numFmtId="3" fontId="50" fillId="4" borderId="0" xfId="0" applyNumberFormat="1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2" fillId="4" borderId="0" xfId="0" applyFont="1" applyFill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vertical="center"/>
    </xf>
    <xf numFmtId="3" fontId="45" fillId="4" borderId="0" xfId="0" applyNumberFormat="1" applyFont="1" applyFill="1" applyAlignment="1">
      <alignment vertical="center"/>
    </xf>
    <xf numFmtId="0" fontId="50" fillId="4" borderId="0" xfId="0" applyFont="1" applyFill="1" applyAlignment="1">
      <alignment vertical="center"/>
    </xf>
    <xf numFmtId="3" fontId="51" fillId="4" borderId="0" xfId="0" applyNumberFormat="1" applyFont="1" applyFill="1" applyAlignment="1">
      <alignment vertical="center"/>
    </xf>
    <xf numFmtId="0" fontId="45" fillId="4" borderId="0" xfId="0" applyNumberFormat="1" applyFont="1" applyFill="1" applyAlignment="1">
      <alignment vertical="center"/>
    </xf>
    <xf numFmtId="0" fontId="50" fillId="4" borderId="0" xfId="0" applyFont="1" applyFill="1" applyAlignment="1">
      <alignment horizontal="center" vertical="center"/>
    </xf>
    <xf numFmtId="0" fontId="53" fillId="4" borderId="0" xfId="0" applyFont="1" applyFill="1" applyAlignment="1">
      <alignment vertical="center"/>
    </xf>
    <xf numFmtId="3" fontId="53" fillId="4" borderId="0" xfId="0" applyNumberFormat="1" applyFont="1" applyFill="1" applyAlignment="1">
      <alignment vertical="center"/>
    </xf>
    <xf numFmtId="0" fontId="45" fillId="4" borderId="1" xfId="0" applyFont="1" applyFill="1" applyBorder="1" applyAlignment="1">
      <alignment vertical="center"/>
    </xf>
    <xf numFmtId="0" fontId="51" fillId="4" borderId="1" xfId="0" applyFont="1" applyFill="1" applyBorder="1" applyAlignment="1">
      <alignment vertical="center"/>
    </xf>
    <xf numFmtId="37" fontId="54" fillId="4" borderId="1" xfId="0" applyNumberFormat="1" applyFont="1" applyFill="1" applyBorder="1" applyAlignment="1">
      <alignment vertical="center"/>
    </xf>
    <xf numFmtId="3" fontId="51" fillId="4" borderId="1" xfId="0" applyNumberFormat="1" applyFont="1" applyFill="1" applyBorder="1" applyAlignment="1">
      <alignment vertical="center"/>
    </xf>
    <xf numFmtId="0" fontId="51" fillId="4" borderId="0" xfId="0" applyFont="1" applyFill="1" applyBorder="1" applyAlignment="1">
      <alignment vertical="center"/>
    </xf>
    <xf numFmtId="3" fontId="53" fillId="4" borderId="6" xfId="1" applyNumberFormat="1" applyFont="1" applyFill="1" applyBorder="1" applyAlignment="1">
      <alignment horizontal="center" vertical="center" wrapText="1"/>
    </xf>
    <xf numFmtId="3" fontId="53" fillId="4" borderId="10" xfId="1" applyNumberFormat="1" applyFont="1" applyFill="1" applyBorder="1" applyAlignment="1">
      <alignment horizontal="center" vertical="center" wrapText="1"/>
    </xf>
    <xf numFmtId="3" fontId="53" fillId="4" borderId="10" xfId="0" applyNumberFormat="1" applyFont="1" applyFill="1" applyBorder="1" applyAlignment="1">
      <alignment horizontal="center" vertical="center" wrapText="1"/>
    </xf>
    <xf numFmtId="3" fontId="53" fillId="4" borderId="6" xfId="0" applyNumberFormat="1" applyFont="1" applyFill="1" applyBorder="1" applyAlignment="1">
      <alignment horizontal="center" vertical="center" wrapText="1"/>
    </xf>
    <xf numFmtId="49" fontId="58" fillId="4" borderId="6" xfId="0" applyNumberFormat="1" applyFont="1" applyFill="1" applyBorder="1" applyAlignment="1">
      <alignment horizontal="center" vertical="center" wrapText="1"/>
    </xf>
    <xf numFmtId="3" fontId="58" fillId="4" borderId="10" xfId="1" applyNumberFormat="1" applyFont="1" applyFill="1" applyBorder="1" applyAlignment="1">
      <alignment horizontal="center" vertical="center" wrapText="1"/>
    </xf>
    <xf numFmtId="3" fontId="59" fillId="4" borderId="10" xfId="1" applyNumberFormat="1" applyFont="1" applyFill="1" applyBorder="1" applyAlignment="1">
      <alignment horizontal="center" vertical="center" wrapText="1"/>
    </xf>
    <xf numFmtId="49" fontId="52" fillId="4" borderId="10" xfId="0" applyNumberFormat="1" applyFont="1" applyFill="1" applyBorder="1" applyAlignment="1">
      <alignment horizontal="center" vertical="center" wrapText="1"/>
    </xf>
    <xf numFmtId="49" fontId="52" fillId="4" borderId="10" xfId="0" quotePrefix="1" applyNumberFormat="1" applyFont="1" applyFill="1" applyBorder="1" applyAlignment="1">
      <alignment horizontal="center" vertical="center" wrapText="1"/>
    </xf>
    <xf numFmtId="3" fontId="52" fillId="4" borderId="10" xfId="1" applyNumberFormat="1" applyFont="1" applyFill="1" applyBorder="1" applyAlignment="1">
      <alignment horizontal="right" vertical="center" wrapText="1"/>
    </xf>
    <xf numFmtId="49" fontId="52" fillId="4" borderId="10" xfId="0" applyNumberFormat="1" applyFont="1" applyFill="1" applyBorder="1" applyAlignment="1">
      <alignment horizontal="left" vertical="center" wrapText="1"/>
    </xf>
    <xf numFmtId="49" fontId="52" fillId="4" borderId="27" xfId="0" applyNumberFormat="1" applyFont="1" applyFill="1" applyBorder="1" applyAlignment="1">
      <alignment horizontal="center" vertical="center" wrapText="1"/>
    </xf>
    <xf numFmtId="49" fontId="60" fillId="4" borderId="27" xfId="0" applyNumberFormat="1" applyFont="1" applyFill="1" applyBorder="1" applyAlignment="1">
      <alignment horizontal="center" vertical="center" wrapText="1"/>
    </xf>
    <xf numFmtId="49" fontId="60" fillId="4" borderId="27" xfId="0" applyNumberFormat="1" applyFont="1" applyFill="1" applyBorder="1" applyAlignment="1">
      <alignment horizontal="left" vertical="center" wrapText="1"/>
    </xf>
    <xf numFmtId="3" fontId="60" fillId="4" borderId="31" xfId="1" applyNumberFormat="1" applyFont="1" applyFill="1" applyBorder="1" applyAlignment="1">
      <alignment horizontal="right" vertical="center" wrapText="1"/>
    </xf>
    <xf numFmtId="3" fontId="60" fillId="4" borderId="27" xfId="1" applyNumberFormat="1" applyFont="1" applyFill="1" applyBorder="1" applyAlignment="1">
      <alignment horizontal="right" vertical="center" wrapText="1"/>
    </xf>
    <xf numFmtId="49" fontId="52" fillId="4" borderId="28" xfId="0" applyNumberFormat="1" applyFont="1" applyFill="1" applyBorder="1" applyAlignment="1">
      <alignment horizontal="center" vertical="center" wrapText="1"/>
    </xf>
    <xf numFmtId="49" fontId="60" fillId="4" borderId="28" xfId="0" applyNumberFormat="1" applyFont="1" applyFill="1" applyBorder="1" applyAlignment="1">
      <alignment horizontal="center" vertical="center" wrapText="1"/>
    </xf>
    <xf numFmtId="49" fontId="60" fillId="4" borderId="28" xfId="0" applyNumberFormat="1" applyFont="1" applyFill="1" applyBorder="1" applyAlignment="1">
      <alignment horizontal="left" vertical="center" wrapText="1"/>
    </xf>
    <xf numFmtId="3" fontId="60" fillId="4" borderId="28" xfId="1" applyNumberFormat="1" applyFont="1" applyFill="1" applyBorder="1" applyAlignment="1">
      <alignment horizontal="right" vertical="center" wrapText="1"/>
    </xf>
    <xf numFmtId="49" fontId="60" fillId="4" borderId="29" xfId="0" applyNumberFormat="1" applyFont="1" applyFill="1" applyBorder="1" applyAlignment="1">
      <alignment horizontal="left" vertical="center" wrapText="1"/>
    </xf>
    <xf numFmtId="3" fontId="60" fillId="4" borderId="30" xfId="1" applyNumberFormat="1" applyFont="1" applyFill="1" applyBorder="1" applyAlignment="1">
      <alignment horizontal="right" vertical="center" wrapText="1"/>
    </xf>
    <xf numFmtId="3" fontId="60" fillId="4" borderId="29" xfId="1" applyNumberFormat="1" applyFont="1" applyFill="1" applyBorder="1" applyAlignment="1">
      <alignment horizontal="right" vertical="center" wrapText="1"/>
    </xf>
    <xf numFmtId="49" fontId="52" fillId="4" borderId="29" xfId="0" applyNumberFormat="1" applyFont="1" applyFill="1" applyBorder="1" applyAlignment="1">
      <alignment horizontal="center" vertical="center" wrapText="1"/>
    </xf>
    <xf numFmtId="49" fontId="60" fillId="4" borderId="29" xfId="0" applyNumberFormat="1" applyFont="1" applyFill="1" applyBorder="1" applyAlignment="1">
      <alignment horizontal="center" vertical="center" wrapText="1"/>
    </xf>
    <xf numFmtId="3" fontId="60" fillId="4" borderId="10" xfId="1" applyNumberFormat="1" applyFont="1" applyFill="1" applyBorder="1" applyAlignment="1">
      <alignment horizontal="right" vertical="center" wrapText="1"/>
    </xf>
    <xf numFmtId="3" fontId="61" fillId="4" borderId="0" xfId="0" applyNumberFormat="1" applyFont="1" applyFill="1" applyAlignment="1">
      <alignment horizontal="right" vertical="center" wrapText="1"/>
    </xf>
    <xf numFmtId="3" fontId="62" fillId="4" borderId="0" xfId="0" applyNumberFormat="1" applyFont="1" applyFill="1" applyAlignment="1">
      <alignment horizontal="right" vertical="center" wrapText="1"/>
    </xf>
    <xf numFmtId="49" fontId="52" fillId="4" borderId="30" xfId="0" applyNumberFormat="1" applyFont="1" applyFill="1" applyBorder="1" applyAlignment="1">
      <alignment horizontal="center" vertical="center" wrapText="1"/>
    </xf>
    <xf numFmtId="49" fontId="60" fillId="4" borderId="30" xfId="0" applyNumberFormat="1" applyFont="1" applyFill="1" applyBorder="1" applyAlignment="1">
      <alignment horizontal="center" vertical="center" wrapText="1"/>
    </xf>
    <xf numFmtId="49" fontId="60" fillId="4" borderId="30" xfId="0" applyNumberFormat="1" applyFont="1" applyFill="1" applyBorder="1" applyAlignment="1">
      <alignment horizontal="left" vertical="center" wrapText="1"/>
    </xf>
    <xf numFmtId="49" fontId="52" fillId="4" borderId="31" xfId="0" applyNumberFormat="1" applyFont="1" applyFill="1" applyBorder="1" applyAlignment="1">
      <alignment horizontal="center" vertical="center" wrapText="1"/>
    </xf>
    <xf numFmtId="49" fontId="60" fillId="4" borderId="31" xfId="0" applyNumberFormat="1" applyFont="1" applyFill="1" applyBorder="1" applyAlignment="1">
      <alignment horizontal="center" vertical="center" wrapText="1"/>
    </xf>
    <xf numFmtId="49" fontId="60" fillId="4" borderId="31" xfId="0" applyNumberFormat="1" applyFont="1" applyFill="1" applyBorder="1" applyAlignment="1">
      <alignment horizontal="left" vertical="center" wrapText="1"/>
    </xf>
    <xf numFmtId="3" fontId="52" fillId="4" borderId="10" xfId="0" applyNumberFormat="1" applyFont="1" applyFill="1" applyBorder="1" applyAlignment="1">
      <alignment horizontal="right" vertical="center" wrapText="1"/>
    </xf>
    <xf numFmtId="3" fontId="52" fillId="4" borderId="10" xfId="0" applyNumberFormat="1" applyFont="1" applyFill="1" applyBorder="1" applyAlignment="1">
      <alignment horizontal="left" vertical="center" wrapText="1"/>
    </xf>
    <xf numFmtId="49" fontId="63" fillId="4" borderId="28" xfId="0" applyNumberFormat="1" applyFont="1" applyFill="1" applyBorder="1" applyAlignment="1">
      <alignment horizontal="left" vertical="center" wrapText="1"/>
    </xf>
    <xf numFmtId="49" fontId="60" fillId="4" borderId="28" xfId="0" applyNumberFormat="1" applyFont="1" applyFill="1" applyBorder="1" applyAlignment="1">
      <alignment vertical="center" wrapText="1"/>
    </xf>
    <xf numFmtId="3" fontId="60" fillId="4" borderId="16" xfId="1" applyNumberFormat="1" applyFont="1" applyFill="1" applyBorder="1" applyAlignment="1">
      <alignment horizontal="right" vertical="center" wrapText="1"/>
    </xf>
    <xf numFmtId="3" fontId="52" fillId="4" borderId="30" xfId="1" applyNumberFormat="1" applyFont="1" applyFill="1" applyBorder="1" applyAlignment="1">
      <alignment horizontal="right" vertical="center" wrapText="1"/>
    </xf>
    <xf numFmtId="3" fontId="52" fillId="4" borderId="6" xfId="1" applyNumberFormat="1" applyFont="1" applyFill="1" applyBorder="1" applyAlignment="1">
      <alignment horizontal="right" vertical="center" wrapText="1"/>
    </xf>
    <xf numFmtId="49" fontId="60" fillId="4" borderId="6" xfId="0" applyNumberFormat="1" applyFont="1" applyFill="1" applyBorder="1" applyAlignment="1">
      <alignment horizontal="center" vertical="center" wrapText="1"/>
    </xf>
    <xf numFmtId="49" fontId="60" fillId="4" borderId="6" xfId="0" applyNumberFormat="1" applyFont="1" applyFill="1" applyBorder="1" applyAlignment="1">
      <alignment horizontal="left" vertical="center" wrapText="1"/>
    </xf>
    <xf numFmtId="168" fontId="63" fillId="4" borderId="34" xfId="0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right"/>
    </xf>
    <xf numFmtId="49" fontId="39" fillId="0" borderId="2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16" fillId="4" borderId="0" xfId="0" applyFont="1" applyFill="1"/>
    <xf numFmtId="49" fontId="16" fillId="4" borderId="0" xfId="0" applyNumberFormat="1" applyFont="1" applyFill="1"/>
    <xf numFmtId="0" fontId="11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vertical="center"/>
    </xf>
    <xf numFmtId="49" fontId="16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 wrapText="1" readingOrder="1"/>
    </xf>
    <xf numFmtId="0" fontId="12" fillId="4" borderId="0" xfId="0" applyFont="1" applyFill="1" applyAlignment="1">
      <alignment vertical="center"/>
    </xf>
    <xf numFmtId="49" fontId="11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49" fontId="16" fillId="4" borderId="36" xfId="0" applyNumberFormat="1" applyFont="1" applyFill="1" applyBorder="1" applyAlignment="1">
      <alignment horizontal="center" vertical="center" wrapText="1" readingOrder="1"/>
    </xf>
    <xf numFmtId="0" fontId="16" fillId="4" borderId="36" xfId="0" applyFont="1" applyFill="1" applyBorder="1" applyAlignment="1">
      <alignment horizontal="center" vertical="center" wrapText="1" readingOrder="1"/>
    </xf>
    <xf numFmtId="49" fontId="11" fillId="4" borderId="34" xfId="1" quotePrefix="1" applyNumberFormat="1" applyFont="1" applyFill="1" applyBorder="1" applyAlignment="1">
      <alignment horizontal="center" vertical="center" wrapText="1" readingOrder="1"/>
    </xf>
    <xf numFmtId="167" fontId="11" fillId="4" borderId="34" xfId="1" applyNumberFormat="1" applyFont="1" applyFill="1" applyBorder="1" applyAlignment="1">
      <alignment horizontal="right" vertical="center" wrapText="1" readingOrder="1"/>
    </xf>
    <xf numFmtId="167" fontId="11" fillId="4" borderId="34" xfId="1" applyNumberFormat="1" applyFont="1" applyFill="1" applyBorder="1" applyAlignment="1">
      <alignment horizontal="left" vertical="center" wrapText="1" readingOrder="1"/>
    </xf>
    <xf numFmtId="166" fontId="11" fillId="4" borderId="34" xfId="1" applyNumberFormat="1" applyFont="1" applyFill="1" applyBorder="1" applyAlignment="1">
      <alignment horizontal="left" vertical="center" wrapText="1" readingOrder="1"/>
    </xf>
    <xf numFmtId="166" fontId="11" fillId="4" borderId="34" xfId="1" applyNumberFormat="1" applyFont="1" applyFill="1" applyBorder="1" applyAlignment="1">
      <alignment horizontal="right" vertical="center" wrapText="1" readingOrder="1"/>
    </xf>
    <xf numFmtId="167" fontId="16" fillId="4" borderId="0" xfId="1" applyNumberFormat="1" applyFont="1" applyFill="1" applyBorder="1" applyAlignment="1">
      <alignment vertical="center"/>
    </xf>
    <xf numFmtId="49" fontId="11" fillId="4" borderId="34" xfId="1" applyNumberFormat="1" applyFont="1" applyFill="1" applyBorder="1" applyAlignment="1">
      <alignment horizontal="center" vertical="center" wrapText="1" readingOrder="1"/>
    </xf>
    <xf numFmtId="167" fontId="11" fillId="4" borderId="0" xfId="1" applyNumberFormat="1" applyFont="1" applyFill="1" applyBorder="1" applyAlignment="1">
      <alignment vertical="center"/>
    </xf>
    <xf numFmtId="0" fontId="11" fillId="4" borderId="34" xfId="0" applyFont="1" applyFill="1" applyBorder="1" applyAlignment="1">
      <alignment horizontal="right" vertical="top" wrapText="1" readingOrder="1"/>
    </xf>
    <xf numFmtId="0" fontId="11" fillId="4" borderId="34" xfId="0" applyFont="1" applyFill="1" applyBorder="1" applyAlignment="1">
      <alignment horizontal="left" vertical="top" wrapText="1" readingOrder="1"/>
    </xf>
    <xf numFmtId="166" fontId="11" fillId="4" borderId="34" xfId="1" applyNumberFormat="1" applyFont="1" applyFill="1" applyBorder="1" applyAlignment="1">
      <alignment horizontal="right" vertical="top" wrapText="1" readingOrder="1"/>
    </xf>
    <xf numFmtId="49" fontId="39" fillId="4" borderId="34" xfId="0" applyNumberFormat="1" applyFont="1" applyFill="1" applyBorder="1" applyAlignment="1">
      <alignment horizontal="center" vertical="top" wrapText="1" readingOrder="1"/>
    </xf>
    <xf numFmtId="0" fontId="39" fillId="4" borderId="34" xfId="0" applyFont="1" applyFill="1" applyBorder="1" applyAlignment="1">
      <alignment horizontal="right" vertical="top" wrapText="1" readingOrder="1"/>
    </xf>
    <xf numFmtId="0" fontId="39" fillId="4" borderId="34" xfId="0" applyFont="1" applyFill="1" applyBorder="1" applyAlignment="1">
      <alignment horizontal="left" vertical="top" wrapText="1" readingOrder="1"/>
    </xf>
    <xf numFmtId="166" fontId="39" fillId="4" borderId="34" xfId="1" applyNumberFormat="1" applyFont="1" applyFill="1" applyBorder="1" applyAlignment="1">
      <alignment horizontal="right" vertical="top" wrapText="1" readingOrder="1"/>
    </xf>
    <xf numFmtId="166" fontId="39" fillId="4" borderId="34" xfId="1" applyNumberFormat="1" applyFont="1" applyFill="1" applyBorder="1" applyAlignment="1">
      <alignment horizontal="right" vertical="center" wrapText="1" readingOrder="1"/>
    </xf>
    <xf numFmtId="167" fontId="39" fillId="4" borderId="0" xfId="1" applyNumberFormat="1" applyFont="1" applyFill="1" applyBorder="1" applyAlignment="1">
      <alignment vertical="center"/>
    </xf>
    <xf numFmtId="49" fontId="16" fillId="4" borderId="34" xfId="0" applyNumberFormat="1" applyFont="1" applyFill="1" applyBorder="1" applyAlignment="1">
      <alignment horizontal="center" vertical="top" wrapText="1" readingOrder="1"/>
    </xf>
    <xf numFmtId="0" fontId="16" fillId="4" borderId="34" xfId="0" applyFont="1" applyFill="1" applyBorder="1" applyAlignment="1">
      <alignment horizontal="right" vertical="top" wrapText="1" readingOrder="1"/>
    </xf>
    <xf numFmtId="0" fontId="16" fillId="4" borderId="34" xfId="0" applyFont="1" applyFill="1" applyBorder="1" applyAlignment="1">
      <alignment horizontal="left" vertical="top" wrapText="1" readingOrder="1"/>
    </xf>
    <xf numFmtId="166" fontId="16" fillId="4" borderId="34" xfId="1" applyNumberFormat="1" applyFont="1" applyFill="1" applyBorder="1" applyAlignment="1">
      <alignment horizontal="right" vertical="top" wrapText="1" readingOrder="1"/>
    </xf>
    <xf numFmtId="166" fontId="44" fillId="4" borderId="34" xfId="1" applyNumberFormat="1" applyFont="1" applyFill="1" applyBorder="1" applyAlignment="1">
      <alignment horizontal="right" vertical="top" wrapText="1" readingOrder="1"/>
    </xf>
    <xf numFmtId="166" fontId="16" fillId="4" borderId="34" xfId="1" applyNumberFormat="1" applyFont="1" applyFill="1" applyBorder="1" applyAlignment="1">
      <alignment horizontal="right" vertical="center" wrapText="1" readingOrder="1"/>
    </xf>
    <xf numFmtId="166" fontId="67" fillId="4" borderId="34" xfId="1" applyNumberFormat="1" applyFont="1" applyFill="1" applyBorder="1" applyAlignment="1">
      <alignment horizontal="right" vertical="top" wrapText="1" readingOrder="1"/>
    </xf>
    <xf numFmtId="49" fontId="45" fillId="4" borderId="10" xfId="0" applyNumberFormat="1" applyFont="1" applyFill="1" applyBorder="1" applyAlignment="1">
      <alignment horizontal="center" vertical="center" wrapText="1"/>
    </xf>
    <xf numFmtId="49" fontId="45" fillId="4" borderId="10" xfId="0" applyNumberFormat="1" applyFont="1" applyFill="1" applyBorder="1" applyAlignment="1">
      <alignment horizontal="left" vertical="center" wrapText="1"/>
    </xf>
    <xf numFmtId="49" fontId="44" fillId="4" borderId="27" xfId="0" applyNumberFormat="1" applyFont="1" applyFill="1" applyBorder="1" applyAlignment="1">
      <alignment horizontal="center" vertical="center" wrapText="1"/>
    </xf>
    <xf numFmtId="49" fontId="44" fillId="4" borderId="27" xfId="0" applyNumberFormat="1" applyFont="1" applyFill="1" applyBorder="1" applyAlignment="1">
      <alignment horizontal="left" vertical="center" wrapText="1"/>
    </xf>
    <xf numFmtId="49" fontId="44" fillId="4" borderId="28" xfId="0" applyNumberFormat="1" applyFont="1" applyFill="1" applyBorder="1" applyAlignment="1">
      <alignment horizontal="center" vertical="center" wrapText="1"/>
    </xf>
    <xf numFmtId="49" fontId="44" fillId="4" borderId="28" xfId="0" applyNumberFormat="1" applyFont="1" applyFill="1" applyBorder="1" applyAlignment="1">
      <alignment horizontal="left" vertical="center" wrapText="1"/>
    </xf>
    <xf numFmtId="49" fontId="11" fillId="4" borderId="34" xfId="0" applyNumberFormat="1" applyFont="1" applyFill="1" applyBorder="1" applyAlignment="1">
      <alignment horizontal="center" vertical="top" wrapText="1" readingOrder="1"/>
    </xf>
    <xf numFmtId="49" fontId="16" fillId="4" borderId="0" xfId="0" applyNumberFormat="1" applyFont="1" applyFill="1" applyBorder="1" applyAlignment="1">
      <alignment horizontal="center" vertical="top" wrapText="1" readingOrder="1"/>
    </xf>
    <xf numFmtId="0" fontId="16" fillId="4" borderId="0" xfId="0" applyFont="1" applyFill="1" applyBorder="1" applyAlignment="1">
      <alignment horizontal="right" vertical="top" wrapText="1" readingOrder="1"/>
    </xf>
    <xf numFmtId="0" fontId="16" fillId="4" borderId="0" xfId="0" applyFont="1" applyFill="1" applyBorder="1" applyAlignment="1">
      <alignment horizontal="left" vertical="top" wrapText="1" readingOrder="1"/>
    </xf>
    <xf numFmtId="166" fontId="16" fillId="4" borderId="0" xfId="1" applyNumberFormat="1" applyFont="1" applyFill="1" applyBorder="1" applyAlignment="1">
      <alignment horizontal="right" vertical="top" wrapText="1" readingOrder="1"/>
    </xf>
    <xf numFmtId="166" fontId="16" fillId="4" borderId="0" xfId="1" applyNumberFormat="1" applyFont="1" applyFill="1" applyBorder="1" applyAlignment="1">
      <alignment horizontal="right" vertical="center" wrapText="1" readingOrder="1"/>
    </xf>
    <xf numFmtId="49" fontId="39" fillId="4" borderId="10" xfId="0" applyNumberFormat="1" applyFont="1" applyFill="1" applyBorder="1" applyAlignment="1">
      <alignment horizontal="center" vertical="center" wrapText="1"/>
    </xf>
    <xf numFmtId="4" fontId="39" fillId="4" borderId="10" xfId="0" applyNumberFormat="1" applyFont="1" applyFill="1" applyBorder="1" applyAlignment="1">
      <alignment vertical="center" wrapText="1"/>
    </xf>
    <xf numFmtId="37" fontId="39" fillId="4" borderId="10" xfId="1" applyNumberFormat="1" applyFont="1" applyFill="1" applyBorder="1" applyAlignment="1">
      <alignment vertical="center" wrapText="1"/>
    </xf>
    <xf numFmtId="3" fontId="35" fillId="4" borderId="0" xfId="0" applyNumberFormat="1" applyFont="1" applyFill="1" applyBorder="1" applyAlignment="1">
      <alignment vertical="center" wrapText="1"/>
    </xf>
    <xf numFmtId="3" fontId="39" fillId="4" borderId="0" xfId="0" applyNumberFormat="1" applyFont="1" applyFill="1" applyAlignment="1">
      <alignment horizontal="right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vertical="center" wrapText="1"/>
    </xf>
    <xf numFmtId="37" fontId="12" fillId="4" borderId="10" xfId="1" applyNumberFormat="1" applyFont="1" applyFill="1" applyBorder="1" applyAlignment="1">
      <alignment vertical="center" wrapText="1"/>
    </xf>
    <xf numFmtId="3" fontId="4" fillId="4" borderId="0" xfId="0" applyNumberFormat="1" applyFont="1" applyFill="1" applyBorder="1" applyAlignment="1">
      <alignment vertical="center" wrapText="1"/>
    </xf>
    <xf numFmtId="3" fontId="12" fillId="4" borderId="0" xfId="0" applyNumberFormat="1" applyFont="1" applyFill="1" applyAlignment="1">
      <alignment horizontal="right" vertical="center" wrapText="1"/>
    </xf>
    <xf numFmtId="0" fontId="12" fillId="3" borderId="10" xfId="0" applyFont="1" applyFill="1" applyBorder="1" applyAlignment="1">
      <alignment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wrapText="1"/>
    </xf>
    <xf numFmtId="3" fontId="12" fillId="0" borderId="2" xfId="0" applyNumberFormat="1" applyFont="1" applyBorder="1" applyAlignment="1">
      <alignment horizontal="center" vertical="center" wrapText="1"/>
    </xf>
    <xf numFmtId="166" fontId="12" fillId="4" borderId="0" xfId="0" applyNumberFormat="1" applyFont="1" applyFill="1" applyAlignment="1">
      <alignment vertical="center"/>
    </xf>
    <xf numFmtId="3" fontId="16" fillId="4" borderId="0" xfId="0" applyNumberFormat="1" applyFont="1" applyFill="1"/>
    <xf numFmtId="166" fontId="16" fillId="4" borderId="0" xfId="0" applyNumberFormat="1" applyFont="1" applyFill="1"/>
    <xf numFmtId="3" fontId="16" fillId="0" borderId="10" xfId="0" applyNumberFormat="1" applyFont="1" applyFill="1" applyBorder="1" applyAlignment="1">
      <alignment horizontal="right" vertical="center" wrapText="1"/>
    </xf>
    <xf numFmtId="0" fontId="41" fillId="0" borderId="10" xfId="0" applyFont="1" applyFill="1" applyBorder="1"/>
    <xf numFmtId="0" fontId="42" fillId="0" borderId="10" xfId="0" applyFont="1" applyFill="1" applyBorder="1"/>
    <xf numFmtId="0" fontId="11" fillId="5" borderId="0" xfId="0" applyFont="1" applyFill="1"/>
    <xf numFmtId="0" fontId="16" fillId="5" borderId="1" xfId="0" applyFont="1" applyFill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 readingOrder="1"/>
    </xf>
    <xf numFmtId="166" fontId="11" fillId="5" borderId="34" xfId="1" applyNumberFormat="1" applyFont="1" applyFill="1" applyBorder="1" applyAlignment="1">
      <alignment horizontal="right" vertical="center" wrapText="1" readingOrder="1"/>
    </xf>
    <xf numFmtId="166" fontId="11" fillId="5" borderId="34" xfId="1" applyNumberFormat="1" applyFont="1" applyFill="1" applyBorder="1" applyAlignment="1">
      <alignment horizontal="left" vertical="center" wrapText="1" readingOrder="1"/>
    </xf>
    <xf numFmtId="166" fontId="11" fillId="5" borderId="34" xfId="1" applyNumberFormat="1" applyFont="1" applyFill="1" applyBorder="1" applyAlignment="1">
      <alignment horizontal="right" vertical="top" wrapText="1" readingOrder="1"/>
    </xf>
    <xf numFmtId="166" fontId="39" fillId="5" borderId="34" xfId="1" applyNumberFormat="1" applyFont="1" applyFill="1" applyBorder="1" applyAlignment="1">
      <alignment horizontal="right" vertical="center" wrapText="1" readingOrder="1"/>
    </xf>
    <xf numFmtId="166" fontId="16" fillId="5" borderId="34" xfId="1" applyNumberFormat="1" applyFont="1" applyFill="1" applyBorder="1" applyAlignment="1">
      <alignment horizontal="right" vertical="center" wrapText="1" readingOrder="1"/>
    </xf>
    <xf numFmtId="166" fontId="39" fillId="5" borderId="34" xfId="1" applyNumberFormat="1" applyFont="1" applyFill="1" applyBorder="1" applyAlignment="1">
      <alignment horizontal="right" vertical="top" wrapText="1" readingOrder="1"/>
    </xf>
    <xf numFmtId="166" fontId="16" fillId="5" borderId="0" xfId="1" applyNumberFormat="1" applyFont="1" applyFill="1" applyBorder="1" applyAlignment="1">
      <alignment horizontal="right" vertical="center" wrapText="1" readingOrder="1"/>
    </xf>
    <xf numFmtId="0" fontId="16" fillId="5" borderId="0" xfId="0" applyFont="1" applyFill="1"/>
    <xf numFmtId="166" fontId="39" fillId="6" borderId="34" xfId="1" applyNumberFormat="1" applyFont="1" applyFill="1" applyBorder="1" applyAlignment="1">
      <alignment horizontal="right" vertical="top" wrapText="1" readingOrder="1"/>
    </xf>
    <xf numFmtId="166" fontId="16" fillId="6" borderId="34" xfId="1" applyNumberFormat="1" applyFont="1" applyFill="1" applyBorder="1" applyAlignment="1">
      <alignment horizontal="right" vertical="center" wrapText="1" readingOrder="1"/>
    </xf>
    <xf numFmtId="166" fontId="11" fillId="6" borderId="34" xfId="1" applyNumberFormat="1" applyFont="1" applyFill="1" applyBorder="1" applyAlignment="1">
      <alignment horizontal="right" vertical="center" wrapText="1" readingOrder="1"/>
    </xf>
    <xf numFmtId="0" fontId="17" fillId="0" borderId="11" xfId="0" quotePrefix="1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left" vertical="center" wrapText="1"/>
    </xf>
    <xf numFmtId="3" fontId="8" fillId="0" borderId="0" xfId="0" applyNumberFormat="1" applyFont="1" applyFill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/>
    </xf>
    <xf numFmtId="0" fontId="66" fillId="4" borderId="0" xfId="0" applyNumberFormat="1" applyFont="1" applyFill="1" applyBorder="1" applyAlignment="1">
      <alignment horizontal="left" vertical="center" wrapText="1" readingOrder="1"/>
    </xf>
    <xf numFmtId="0" fontId="51" fillId="4" borderId="1" xfId="0" applyFont="1" applyFill="1" applyBorder="1" applyAlignment="1">
      <alignment horizontal="center" vertical="center"/>
    </xf>
    <xf numFmtId="49" fontId="55" fillId="4" borderId="2" xfId="0" applyNumberFormat="1" applyFont="1" applyFill="1" applyBorder="1" applyAlignment="1">
      <alignment horizontal="center" vertical="center" wrapText="1"/>
    </xf>
    <xf numFmtId="49" fontId="55" fillId="4" borderId="16" xfId="0" applyNumberFormat="1" applyFont="1" applyFill="1" applyBorder="1" applyAlignment="1">
      <alignment horizontal="center" vertical="center" wrapText="1"/>
    </xf>
    <xf numFmtId="49" fontId="55" fillId="4" borderId="6" xfId="0" applyNumberFormat="1" applyFont="1" applyFill="1" applyBorder="1" applyAlignment="1">
      <alignment horizontal="center" vertical="center" wrapText="1"/>
    </xf>
    <xf numFmtId="3" fontId="45" fillId="4" borderId="3" xfId="1" applyNumberFormat="1" applyFont="1" applyFill="1" applyBorder="1" applyAlignment="1">
      <alignment horizontal="center" vertical="center" wrapText="1"/>
    </xf>
    <xf numFmtId="3" fontId="45" fillId="4" borderId="4" xfId="1" applyNumberFormat="1" applyFont="1" applyFill="1" applyBorder="1" applyAlignment="1">
      <alignment horizontal="center" vertical="center" wrapText="1"/>
    </xf>
    <xf numFmtId="3" fontId="45" fillId="4" borderId="5" xfId="1" applyNumberFormat="1" applyFont="1" applyFill="1" applyBorder="1" applyAlignment="1">
      <alignment horizontal="center" vertical="center" wrapText="1"/>
    </xf>
    <xf numFmtId="3" fontId="53" fillId="4" borderId="12" xfId="1" applyNumberFormat="1" applyFont="1" applyFill="1" applyBorder="1" applyAlignment="1">
      <alignment horizontal="center" vertical="center" wrapText="1"/>
    </xf>
    <xf numFmtId="3" fontId="53" fillId="4" borderId="11" xfId="1" applyNumberFormat="1" applyFont="1" applyFill="1" applyBorder="1" applyAlignment="1">
      <alignment horizontal="center" vertical="center" wrapText="1"/>
    </xf>
    <xf numFmtId="3" fontId="53" fillId="4" borderId="13" xfId="1" applyNumberFormat="1" applyFont="1" applyFill="1" applyBorder="1" applyAlignment="1">
      <alignment horizontal="center" vertical="center" wrapText="1"/>
    </xf>
    <xf numFmtId="3" fontId="45" fillId="4" borderId="10" xfId="0" applyNumberFormat="1" applyFont="1" applyFill="1" applyBorder="1" applyAlignment="1">
      <alignment horizontal="center" vertical="center" wrapText="1"/>
    </xf>
    <xf numFmtId="3" fontId="56" fillId="4" borderId="10" xfId="0" applyNumberFormat="1" applyFont="1" applyFill="1" applyBorder="1" applyAlignment="1">
      <alignment horizontal="center" vertical="center" wrapText="1"/>
    </xf>
    <xf numFmtId="3" fontId="53" fillId="4" borderId="10" xfId="1" applyNumberFormat="1" applyFont="1" applyFill="1" applyBorder="1" applyAlignment="1">
      <alignment horizontal="center" vertical="center" wrapText="1"/>
    </xf>
    <xf numFmtId="3" fontId="57" fillId="4" borderId="10" xfId="1" applyNumberFormat="1" applyFont="1" applyFill="1" applyBorder="1" applyAlignment="1">
      <alignment horizontal="center" vertical="center" wrapText="1"/>
    </xf>
    <xf numFmtId="3" fontId="53" fillId="4" borderId="3" xfId="0" applyNumberFormat="1" applyFont="1" applyFill="1" applyBorder="1" applyAlignment="1">
      <alignment horizontal="center" vertical="center" wrapText="1"/>
    </xf>
    <xf numFmtId="3" fontId="53" fillId="4" borderId="4" xfId="0" applyNumberFormat="1" applyFont="1" applyFill="1" applyBorder="1" applyAlignment="1">
      <alignment horizontal="center" vertical="center" wrapText="1"/>
    </xf>
    <xf numFmtId="3" fontId="53" fillId="4" borderId="5" xfId="0" applyNumberFormat="1" applyFont="1" applyFill="1" applyBorder="1" applyAlignment="1">
      <alignment horizontal="center" vertical="center" wrapText="1"/>
    </xf>
    <xf numFmtId="3" fontId="53" fillId="4" borderId="10" xfId="0" applyNumberFormat="1" applyFont="1" applyFill="1" applyBorder="1" applyAlignment="1">
      <alignment horizontal="center" vertical="center" wrapText="1"/>
    </xf>
    <xf numFmtId="3" fontId="57" fillId="4" borderId="10" xfId="0" applyNumberFormat="1" applyFont="1" applyFill="1" applyBorder="1" applyAlignment="1">
      <alignment horizontal="center" vertical="center" wrapText="1"/>
    </xf>
    <xf numFmtId="49" fontId="53" fillId="4" borderId="3" xfId="0" applyNumberFormat="1" applyFont="1" applyFill="1" applyBorder="1" applyAlignment="1">
      <alignment horizontal="center" vertical="center" wrapText="1"/>
    </xf>
    <xf numFmtId="49" fontId="53" fillId="4" borderId="4" xfId="0" applyNumberFormat="1" applyFont="1" applyFill="1" applyBorder="1" applyAlignment="1">
      <alignment horizontal="center" vertical="center" wrapText="1"/>
    </xf>
    <xf numFmtId="49" fontId="53" fillId="4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3" fontId="53" fillId="4" borderId="12" xfId="0" applyNumberFormat="1" applyFont="1" applyFill="1" applyBorder="1" applyAlignment="1">
      <alignment horizontal="center" vertical="center" wrapText="1"/>
    </xf>
    <xf numFmtId="3" fontId="57" fillId="4" borderId="11" xfId="0" applyNumberFormat="1" applyFont="1" applyFill="1" applyBorder="1" applyAlignment="1">
      <alignment horizontal="center" vertical="center" wrapText="1"/>
    </xf>
    <xf numFmtId="3" fontId="57" fillId="4" borderId="13" xfId="0" applyNumberFormat="1" applyFont="1" applyFill="1" applyBorder="1" applyAlignment="1">
      <alignment horizontal="center" vertical="center" wrapText="1"/>
    </xf>
    <xf numFmtId="3" fontId="53" fillId="4" borderId="11" xfId="0" applyNumberFormat="1" applyFont="1" applyFill="1" applyBorder="1" applyAlignment="1">
      <alignment horizontal="center" vertical="center" wrapText="1"/>
    </xf>
    <xf numFmtId="3" fontId="53" fillId="4" borderId="13" xfId="0" applyNumberFormat="1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right" vertical="center"/>
    </xf>
    <xf numFmtId="0" fontId="45" fillId="3" borderId="3" xfId="0" applyFont="1" applyFill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6" xfId="0" applyFont="1" applyFill="1" applyBorder="1" applyAlignment="1">
      <alignment horizontal="center" vertical="center" wrapText="1" readingOrder="1"/>
    </xf>
    <xf numFmtId="49" fontId="11" fillId="4" borderId="37" xfId="0" applyNumberFormat="1" applyFont="1" applyFill="1" applyBorder="1" applyAlignment="1">
      <alignment horizontal="center" vertical="center" wrapText="1" readingOrder="1"/>
    </xf>
    <xf numFmtId="49" fontId="11" fillId="4" borderId="38" xfId="0" applyNumberFormat="1" applyFont="1" applyFill="1" applyBorder="1" applyAlignment="1">
      <alignment horizontal="center" vertical="center" wrapText="1" readingOrder="1"/>
    </xf>
    <xf numFmtId="0" fontId="11" fillId="4" borderId="16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11" fillId="4" borderId="5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5" borderId="6" xfId="0" applyFont="1" applyFill="1" applyBorder="1" applyAlignment="1">
      <alignment horizontal="center" vertical="center" wrapText="1" readingOrder="1"/>
    </xf>
    <xf numFmtId="0" fontId="12" fillId="4" borderId="0" xfId="0" applyFont="1" applyFill="1" applyAlignment="1">
      <alignment horizontal="right" vertic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49" fontId="11" fillId="4" borderId="0" xfId="0" applyNumberFormat="1" applyFont="1" applyFill="1" applyAlignment="1">
      <alignment horizontal="left"/>
    </xf>
    <xf numFmtId="0" fontId="67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 wrapText="1" readingOrder="1"/>
    </xf>
    <xf numFmtId="0" fontId="11" fillId="5" borderId="0" xfId="0" applyFont="1" applyFill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right" vertical="center"/>
    </xf>
  </cellXfs>
  <cellStyles count="3">
    <cellStyle name="Comma" xfId="1" builtinId="3"/>
    <cellStyle name="Ledger 17 x 11 in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My%20Documents/Tu&#7845;n%202024/GI&#193;O%20D&#7908;C/N&#259;m%202023/Th&#7849;m%20&#273;&#7883;nh%20QT/B&#225;o%20c&#225;o%20thu,%20chi%20n&#259;m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Zalo%20Temp\TempDownloads\(&#272;&#227;%20thuy&#7871;t%20minh)MN%20M&#7895;%20L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 DT NS 2023"/>
      <sheetName val=" BC thu HP 2023"/>
      <sheetName val="TRÍCH LẬP QUỸ 2023"/>
      <sheetName val="Nguồn HP NS cấp bù 2023"/>
      <sheetName val="Số dư 2022"/>
    </sheetNames>
    <sheetDataSet>
      <sheetData sheetId="0">
        <row r="12">
          <cell r="E12">
            <v>9506747300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  <sheetName val="Biểu Thu 02"/>
      <sheetName val="Biểu 02b"/>
      <sheetName val="Biểu 2c Phan I"/>
      <sheetName val="Biểu 2c Phan II "/>
      <sheetName val="TH DT theo QĐ Mẫu biểu 02"/>
      <sheetName val="Mẫu biểu 69"/>
      <sheetName val="Trich lap quỹ 03"/>
      <sheetName val="TH CCTL Bieu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I12">
            <v>1646420210</v>
          </cell>
        </row>
        <row r="19">
          <cell r="I19">
            <v>45892012</v>
          </cell>
        </row>
        <row r="22">
          <cell r="I22">
            <v>530228420</v>
          </cell>
        </row>
        <row r="23">
          <cell r="I23">
            <v>1788000</v>
          </cell>
        </row>
        <row r="25">
          <cell r="I25">
            <v>222998296</v>
          </cell>
        </row>
        <row r="33">
          <cell r="I33">
            <v>32058000</v>
          </cell>
        </row>
        <row r="52">
          <cell r="I52">
            <v>43576277</v>
          </cell>
        </row>
        <row r="53">
          <cell r="I53">
            <v>26920350</v>
          </cell>
        </row>
        <row r="59">
          <cell r="G59">
            <v>33512400</v>
          </cell>
        </row>
        <row r="66">
          <cell r="G66">
            <v>4104000</v>
          </cell>
        </row>
        <row r="72">
          <cell r="G72">
            <v>18830880</v>
          </cell>
        </row>
        <row r="85">
          <cell r="G85">
            <v>9600000</v>
          </cell>
        </row>
        <row r="93">
          <cell r="G93">
            <v>33300000</v>
          </cell>
        </row>
        <row r="100">
          <cell r="G100">
            <v>105516900</v>
          </cell>
        </row>
        <row r="108">
          <cell r="G108">
            <v>19085000</v>
          </cell>
        </row>
        <row r="113">
          <cell r="G113">
            <v>70423600</v>
          </cell>
        </row>
        <row r="122">
          <cell r="G122">
            <v>6000000</v>
          </cell>
        </row>
        <row r="132">
          <cell r="G132">
            <v>32161050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3" workbookViewId="0">
      <selection activeCell="F6" sqref="F6"/>
    </sheetView>
  </sheetViews>
  <sheetFormatPr defaultRowHeight="15"/>
  <cols>
    <col min="1" max="1" width="53.42578125" style="154" customWidth="1"/>
    <col min="2" max="2" width="24.5703125" style="154" customWidth="1"/>
    <col min="3" max="3" width="8.42578125" style="159" customWidth="1"/>
    <col min="4" max="5" width="9.140625" style="154"/>
    <col min="6" max="6" width="15.85546875" style="154" bestFit="1" customWidth="1"/>
    <col min="7" max="241" width="9.140625" style="154"/>
    <col min="242" max="242" width="9" style="154" customWidth="1"/>
    <col min="243" max="243" width="37.28515625" style="154" customWidth="1"/>
    <col min="244" max="244" width="9.140625" style="154"/>
    <col min="245" max="245" width="7.5703125" style="154" customWidth="1"/>
    <col min="246" max="246" width="7" style="154" customWidth="1"/>
    <col min="247" max="247" width="5.7109375" style="154" customWidth="1"/>
    <col min="248" max="251" width="9.140625" style="154"/>
    <col min="252" max="252" width="14" style="154" bestFit="1" customWidth="1"/>
    <col min="253" max="497" width="9.140625" style="154"/>
    <col min="498" max="498" width="9" style="154" customWidth="1"/>
    <col min="499" max="499" width="37.28515625" style="154" customWidth="1"/>
    <col min="500" max="500" width="9.140625" style="154"/>
    <col min="501" max="501" width="7.5703125" style="154" customWidth="1"/>
    <col min="502" max="502" width="7" style="154" customWidth="1"/>
    <col min="503" max="503" width="5.7109375" style="154" customWidth="1"/>
    <col min="504" max="507" width="9.140625" style="154"/>
    <col min="508" max="508" width="14" style="154" bestFit="1" customWidth="1"/>
    <col min="509" max="753" width="9.140625" style="154"/>
    <col min="754" max="754" width="9" style="154" customWidth="1"/>
    <col min="755" max="755" width="37.28515625" style="154" customWidth="1"/>
    <col min="756" max="756" width="9.140625" style="154"/>
    <col min="757" max="757" width="7.5703125" style="154" customWidth="1"/>
    <col min="758" max="758" width="7" style="154" customWidth="1"/>
    <col min="759" max="759" width="5.7109375" style="154" customWidth="1"/>
    <col min="760" max="763" width="9.140625" style="154"/>
    <col min="764" max="764" width="14" style="154" bestFit="1" customWidth="1"/>
    <col min="765" max="1009" width="9.140625" style="154"/>
    <col min="1010" max="1010" width="9" style="154" customWidth="1"/>
    <col min="1011" max="1011" width="37.28515625" style="154" customWidth="1"/>
    <col min="1012" max="1012" width="9.140625" style="154"/>
    <col min="1013" max="1013" width="7.5703125" style="154" customWidth="1"/>
    <col min="1014" max="1014" width="7" style="154" customWidth="1"/>
    <col min="1015" max="1015" width="5.7109375" style="154" customWidth="1"/>
    <col min="1016" max="1019" width="9.140625" style="154"/>
    <col min="1020" max="1020" width="14" style="154" bestFit="1" customWidth="1"/>
    <col min="1021" max="1265" width="9.140625" style="154"/>
    <col min="1266" max="1266" width="9" style="154" customWidth="1"/>
    <col min="1267" max="1267" width="37.28515625" style="154" customWidth="1"/>
    <col min="1268" max="1268" width="9.140625" style="154"/>
    <col min="1269" max="1269" width="7.5703125" style="154" customWidth="1"/>
    <col min="1270" max="1270" width="7" style="154" customWidth="1"/>
    <col min="1271" max="1271" width="5.7109375" style="154" customWidth="1"/>
    <col min="1272" max="1275" width="9.140625" style="154"/>
    <col min="1276" max="1276" width="14" style="154" bestFit="1" customWidth="1"/>
    <col min="1277" max="1521" width="9.140625" style="154"/>
    <col min="1522" max="1522" width="9" style="154" customWidth="1"/>
    <col min="1523" max="1523" width="37.28515625" style="154" customWidth="1"/>
    <col min="1524" max="1524" width="9.140625" style="154"/>
    <col min="1525" max="1525" width="7.5703125" style="154" customWidth="1"/>
    <col min="1526" max="1526" width="7" style="154" customWidth="1"/>
    <col min="1527" max="1527" width="5.7109375" style="154" customWidth="1"/>
    <col min="1528" max="1531" width="9.140625" style="154"/>
    <col min="1532" max="1532" width="14" style="154" bestFit="1" customWidth="1"/>
    <col min="1533" max="1777" width="9.140625" style="154"/>
    <col min="1778" max="1778" width="9" style="154" customWidth="1"/>
    <col min="1779" max="1779" width="37.28515625" style="154" customWidth="1"/>
    <col min="1780" max="1780" width="9.140625" style="154"/>
    <col min="1781" max="1781" width="7.5703125" style="154" customWidth="1"/>
    <col min="1782" max="1782" width="7" style="154" customWidth="1"/>
    <col min="1783" max="1783" width="5.7109375" style="154" customWidth="1"/>
    <col min="1784" max="1787" width="9.140625" style="154"/>
    <col min="1788" max="1788" width="14" style="154" bestFit="1" customWidth="1"/>
    <col min="1789" max="2033" width="9.140625" style="154"/>
    <col min="2034" max="2034" width="9" style="154" customWidth="1"/>
    <col min="2035" max="2035" width="37.28515625" style="154" customWidth="1"/>
    <col min="2036" max="2036" width="9.140625" style="154"/>
    <col min="2037" max="2037" width="7.5703125" style="154" customWidth="1"/>
    <col min="2038" max="2038" width="7" style="154" customWidth="1"/>
    <col min="2039" max="2039" width="5.7109375" style="154" customWidth="1"/>
    <col min="2040" max="2043" width="9.140625" style="154"/>
    <col min="2044" max="2044" width="14" style="154" bestFit="1" customWidth="1"/>
    <col min="2045" max="2289" width="9.140625" style="154"/>
    <col min="2290" max="2290" width="9" style="154" customWidth="1"/>
    <col min="2291" max="2291" width="37.28515625" style="154" customWidth="1"/>
    <col min="2292" max="2292" width="9.140625" style="154"/>
    <col min="2293" max="2293" width="7.5703125" style="154" customWidth="1"/>
    <col min="2294" max="2294" width="7" style="154" customWidth="1"/>
    <col min="2295" max="2295" width="5.7109375" style="154" customWidth="1"/>
    <col min="2296" max="2299" width="9.140625" style="154"/>
    <col min="2300" max="2300" width="14" style="154" bestFit="1" customWidth="1"/>
    <col min="2301" max="2545" width="9.140625" style="154"/>
    <col min="2546" max="2546" width="9" style="154" customWidth="1"/>
    <col min="2547" max="2547" width="37.28515625" style="154" customWidth="1"/>
    <col min="2548" max="2548" width="9.140625" style="154"/>
    <col min="2549" max="2549" width="7.5703125" style="154" customWidth="1"/>
    <col min="2550" max="2550" width="7" style="154" customWidth="1"/>
    <col min="2551" max="2551" width="5.7109375" style="154" customWidth="1"/>
    <col min="2552" max="2555" width="9.140625" style="154"/>
    <col min="2556" max="2556" width="14" style="154" bestFit="1" customWidth="1"/>
    <col min="2557" max="2801" width="9.140625" style="154"/>
    <col min="2802" max="2802" width="9" style="154" customWidth="1"/>
    <col min="2803" max="2803" width="37.28515625" style="154" customWidth="1"/>
    <col min="2804" max="2804" width="9.140625" style="154"/>
    <col min="2805" max="2805" width="7.5703125" style="154" customWidth="1"/>
    <col min="2806" max="2806" width="7" style="154" customWidth="1"/>
    <col min="2807" max="2807" width="5.7109375" style="154" customWidth="1"/>
    <col min="2808" max="2811" width="9.140625" style="154"/>
    <col min="2812" max="2812" width="14" style="154" bestFit="1" customWidth="1"/>
    <col min="2813" max="3057" width="9.140625" style="154"/>
    <col min="3058" max="3058" width="9" style="154" customWidth="1"/>
    <col min="3059" max="3059" width="37.28515625" style="154" customWidth="1"/>
    <col min="3060" max="3060" width="9.140625" style="154"/>
    <col min="3061" max="3061" width="7.5703125" style="154" customWidth="1"/>
    <col min="3062" max="3062" width="7" style="154" customWidth="1"/>
    <col min="3063" max="3063" width="5.7109375" style="154" customWidth="1"/>
    <col min="3064" max="3067" width="9.140625" style="154"/>
    <col min="3068" max="3068" width="14" style="154" bestFit="1" customWidth="1"/>
    <col min="3069" max="3313" width="9.140625" style="154"/>
    <col min="3314" max="3314" width="9" style="154" customWidth="1"/>
    <col min="3315" max="3315" width="37.28515625" style="154" customWidth="1"/>
    <col min="3316" max="3316" width="9.140625" style="154"/>
    <col min="3317" max="3317" width="7.5703125" style="154" customWidth="1"/>
    <col min="3318" max="3318" width="7" style="154" customWidth="1"/>
    <col min="3319" max="3319" width="5.7109375" style="154" customWidth="1"/>
    <col min="3320" max="3323" width="9.140625" style="154"/>
    <col min="3324" max="3324" width="14" style="154" bestFit="1" customWidth="1"/>
    <col min="3325" max="3569" width="9.140625" style="154"/>
    <col min="3570" max="3570" width="9" style="154" customWidth="1"/>
    <col min="3571" max="3571" width="37.28515625" style="154" customWidth="1"/>
    <col min="3572" max="3572" width="9.140625" style="154"/>
    <col min="3573" max="3573" width="7.5703125" style="154" customWidth="1"/>
    <col min="3574" max="3574" width="7" style="154" customWidth="1"/>
    <col min="3575" max="3575" width="5.7109375" style="154" customWidth="1"/>
    <col min="3576" max="3579" width="9.140625" style="154"/>
    <col min="3580" max="3580" width="14" style="154" bestFit="1" customWidth="1"/>
    <col min="3581" max="3825" width="9.140625" style="154"/>
    <col min="3826" max="3826" width="9" style="154" customWidth="1"/>
    <col min="3827" max="3827" width="37.28515625" style="154" customWidth="1"/>
    <col min="3828" max="3828" width="9.140625" style="154"/>
    <col min="3829" max="3829" width="7.5703125" style="154" customWidth="1"/>
    <col min="3830" max="3830" width="7" style="154" customWidth="1"/>
    <col min="3831" max="3831" width="5.7109375" style="154" customWidth="1"/>
    <col min="3832" max="3835" width="9.140625" style="154"/>
    <col min="3836" max="3836" width="14" style="154" bestFit="1" customWidth="1"/>
    <col min="3837" max="4081" width="9.140625" style="154"/>
    <col min="4082" max="4082" width="9" style="154" customWidth="1"/>
    <col min="4083" max="4083" width="37.28515625" style="154" customWidth="1"/>
    <col min="4084" max="4084" width="9.140625" style="154"/>
    <col min="4085" max="4085" width="7.5703125" style="154" customWidth="1"/>
    <col min="4086" max="4086" width="7" style="154" customWidth="1"/>
    <col min="4087" max="4087" width="5.7109375" style="154" customWidth="1"/>
    <col min="4088" max="4091" width="9.140625" style="154"/>
    <col min="4092" max="4092" width="14" style="154" bestFit="1" customWidth="1"/>
    <col min="4093" max="4337" width="9.140625" style="154"/>
    <col min="4338" max="4338" width="9" style="154" customWidth="1"/>
    <col min="4339" max="4339" width="37.28515625" style="154" customWidth="1"/>
    <col min="4340" max="4340" width="9.140625" style="154"/>
    <col min="4341" max="4341" width="7.5703125" style="154" customWidth="1"/>
    <col min="4342" max="4342" width="7" style="154" customWidth="1"/>
    <col min="4343" max="4343" width="5.7109375" style="154" customWidth="1"/>
    <col min="4344" max="4347" width="9.140625" style="154"/>
    <col min="4348" max="4348" width="14" style="154" bestFit="1" customWidth="1"/>
    <col min="4349" max="4593" width="9.140625" style="154"/>
    <col min="4594" max="4594" width="9" style="154" customWidth="1"/>
    <col min="4595" max="4595" width="37.28515625" style="154" customWidth="1"/>
    <col min="4596" max="4596" width="9.140625" style="154"/>
    <col min="4597" max="4597" width="7.5703125" style="154" customWidth="1"/>
    <col min="4598" max="4598" width="7" style="154" customWidth="1"/>
    <col min="4599" max="4599" width="5.7109375" style="154" customWidth="1"/>
    <col min="4600" max="4603" width="9.140625" style="154"/>
    <col min="4604" max="4604" width="14" style="154" bestFit="1" customWidth="1"/>
    <col min="4605" max="4849" width="9.140625" style="154"/>
    <col min="4850" max="4850" width="9" style="154" customWidth="1"/>
    <col min="4851" max="4851" width="37.28515625" style="154" customWidth="1"/>
    <col min="4852" max="4852" width="9.140625" style="154"/>
    <col min="4853" max="4853" width="7.5703125" style="154" customWidth="1"/>
    <col min="4854" max="4854" width="7" style="154" customWidth="1"/>
    <col min="4855" max="4855" width="5.7109375" style="154" customWidth="1"/>
    <col min="4856" max="4859" width="9.140625" style="154"/>
    <col min="4860" max="4860" width="14" style="154" bestFit="1" customWidth="1"/>
    <col min="4861" max="5105" width="9.140625" style="154"/>
    <col min="5106" max="5106" width="9" style="154" customWidth="1"/>
    <col min="5107" max="5107" width="37.28515625" style="154" customWidth="1"/>
    <col min="5108" max="5108" width="9.140625" style="154"/>
    <col min="5109" max="5109" width="7.5703125" style="154" customWidth="1"/>
    <col min="5110" max="5110" width="7" style="154" customWidth="1"/>
    <col min="5111" max="5111" width="5.7109375" style="154" customWidth="1"/>
    <col min="5112" max="5115" width="9.140625" style="154"/>
    <col min="5116" max="5116" width="14" style="154" bestFit="1" customWidth="1"/>
    <col min="5117" max="5361" width="9.140625" style="154"/>
    <col min="5362" max="5362" width="9" style="154" customWidth="1"/>
    <col min="5363" max="5363" width="37.28515625" style="154" customWidth="1"/>
    <col min="5364" max="5364" width="9.140625" style="154"/>
    <col min="5365" max="5365" width="7.5703125" style="154" customWidth="1"/>
    <col min="5366" max="5366" width="7" style="154" customWidth="1"/>
    <col min="5367" max="5367" width="5.7109375" style="154" customWidth="1"/>
    <col min="5368" max="5371" width="9.140625" style="154"/>
    <col min="5372" max="5372" width="14" style="154" bestFit="1" customWidth="1"/>
    <col min="5373" max="5617" width="9.140625" style="154"/>
    <col min="5618" max="5618" width="9" style="154" customWidth="1"/>
    <col min="5619" max="5619" width="37.28515625" style="154" customWidth="1"/>
    <col min="5620" max="5620" width="9.140625" style="154"/>
    <col min="5621" max="5621" width="7.5703125" style="154" customWidth="1"/>
    <col min="5622" max="5622" width="7" style="154" customWidth="1"/>
    <col min="5623" max="5623" width="5.7109375" style="154" customWidth="1"/>
    <col min="5624" max="5627" width="9.140625" style="154"/>
    <col min="5628" max="5628" width="14" style="154" bestFit="1" customWidth="1"/>
    <col min="5629" max="5873" width="9.140625" style="154"/>
    <col min="5874" max="5874" width="9" style="154" customWidth="1"/>
    <col min="5875" max="5875" width="37.28515625" style="154" customWidth="1"/>
    <col min="5876" max="5876" width="9.140625" style="154"/>
    <col min="5877" max="5877" width="7.5703125" style="154" customWidth="1"/>
    <col min="5878" max="5878" width="7" style="154" customWidth="1"/>
    <col min="5879" max="5879" width="5.7109375" style="154" customWidth="1"/>
    <col min="5880" max="5883" width="9.140625" style="154"/>
    <col min="5884" max="5884" width="14" style="154" bestFit="1" customWidth="1"/>
    <col min="5885" max="6129" width="9.140625" style="154"/>
    <col min="6130" max="6130" width="9" style="154" customWidth="1"/>
    <col min="6131" max="6131" width="37.28515625" style="154" customWidth="1"/>
    <col min="6132" max="6132" width="9.140625" style="154"/>
    <col min="6133" max="6133" width="7.5703125" style="154" customWidth="1"/>
    <col min="6134" max="6134" width="7" style="154" customWidth="1"/>
    <col min="6135" max="6135" width="5.7109375" style="154" customWidth="1"/>
    <col min="6136" max="6139" width="9.140625" style="154"/>
    <col min="6140" max="6140" width="14" style="154" bestFit="1" customWidth="1"/>
    <col min="6141" max="6385" width="9.140625" style="154"/>
    <col min="6386" max="6386" width="9" style="154" customWidth="1"/>
    <col min="6387" max="6387" width="37.28515625" style="154" customWidth="1"/>
    <col min="6388" max="6388" width="9.140625" style="154"/>
    <col min="6389" max="6389" width="7.5703125" style="154" customWidth="1"/>
    <col min="6390" max="6390" width="7" style="154" customWidth="1"/>
    <col min="6391" max="6391" width="5.7109375" style="154" customWidth="1"/>
    <col min="6392" max="6395" width="9.140625" style="154"/>
    <col min="6396" max="6396" width="14" style="154" bestFit="1" customWidth="1"/>
    <col min="6397" max="6641" width="9.140625" style="154"/>
    <col min="6642" max="6642" width="9" style="154" customWidth="1"/>
    <col min="6643" max="6643" width="37.28515625" style="154" customWidth="1"/>
    <col min="6644" max="6644" width="9.140625" style="154"/>
    <col min="6645" max="6645" width="7.5703125" style="154" customWidth="1"/>
    <col min="6646" max="6646" width="7" style="154" customWidth="1"/>
    <col min="6647" max="6647" width="5.7109375" style="154" customWidth="1"/>
    <col min="6648" max="6651" width="9.140625" style="154"/>
    <col min="6652" max="6652" width="14" style="154" bestFit="1" customWidth="1"/>
    <col min="6653" max="6897" width="9.140625" style="154"/>
    <col min="6898" max="6898" width="9" style="154" customWidth="1"/>
    <col min="6899" max="6899" width="37.28515625" style="154" customWidth="1"/>
    <col min="6900" max="6900" width="9.140625" style="154"/>
    <col min="6901" max="6901" width="7.5703125" style="154" customWidth="1"/>
    <col min="6902" max="6902" width="7" style="154" customWidth="1"/>
    <col min="6903" max="6903" width="5.7109375" style="154" customWidth="1"/>
    <col min="6904" max="6907" width="9.140625" style="154"/>
    <col min="6908" max="6908" width="14" style="154" bestFit="1" customWidth="1"/>
    <col min="6909" max="7153" width="9.140625" style="154"/>
    <col min="7154" max="7154" width="9" style="154" customWidth="1"/>
    <col min="7155" max="7155" width="37.28515625" style="154" customWidth="1"/>
    <col min="7156" max="7156" width="9.140625" style="154"/>
    <col min="7157" max="7157" width="7.5703125" style="154" customWidth="1"/>
    <col min="7158" max="7158" width="7" style="154" customWidth="1"/>
    <col min="7159" max="7159" width="5.7109375" style="154" customWidth="1"/>
    <col min="7160" max="7163" width="9.140625" style="154"/>
    <col min="7164" max="7164" width="14" style="154" bestFit="1" customWidth="1"/>
    <col min="7165" max="7409" width="9.140625" style="154"/>
    <col min="7410" max="7410" width="9" style="154" customWidth="1"/>
    <col min="7411" max="7411" width="37.28515625" style="154" customWidth="1"/>
    <col min="7412" max="7412" width="9.140625" style="154"/>
    <col min="7413" max="7413" width="7.5703125" style="154" customWidth="1"/>
    <col min="7414" max="7414" width="7" style="154" customWidth="1"/>
    <col min="7415" max="7415" width="5.7109375" style="154" customWidth="1"/>
    <col min="7416" max="7419" width="9.140625" style="154"/>
    <col min="7420" max="7420" width="14" style="154" bestFit="1" customWidth="1"/>
    <col min="7421" max="7665" width="9.140625" style="154"/>
    <col min="7666" max="7666" width="9" style="154" customWidth="1"/>
    <col min="7667" max="7667" width="37.28515625" style="154" customWidth="1"/>
    <col min="7668" max="7668" width="9.140625" style="154"/>
    <col min="7669" max="7669" width="7.5703125" style="154" customWidth="1"/>
    <col min="7670" max="7670" width="7" style="154" customWidth="1"/>
    <col min="7671" max="7671" width="5.7109375" style="154" customWidth="1"/>
    <col min="7672" max="7675" width="9.140625" style="154"/>
    <col min="7676" max="7676" width="14" style="154" bestFit="1" customWidth="1"/>
    <col min="7677" max="7921" width="9.140625" style="154"/>
    <col min="7922" max="7922" width="9" style="154" customWidth="1"/>
    <col min="7923" max="7923" width="37.28515625" style="154" customWidth="1"/>
    <col min="7924" max="7924" width="9.140625" style="154"/>
    <col min="7925" max="7925" width="7.5703125" style="154" customWidth="1"/>
    <col min="7926" max="7926" width="7" style="154" customWidth="1"/>
    <col min="7927" max="7927" width="5.7109375" style="154" customWidth="1"/>
    <col min="7928" max="7931" width="9.140625" style="154"/>
    <col min="7932" max="7932" width="14" style="154" bestFit="1" customWidth="1"/>
    <col min="7933" max="8177" width="9.140625" style="154"/>
    <col min="8178" max="8178" width="9" style="154" customWidth="1"/>
    <col min="8179" max="8179" width="37.28515625" style="154" customWidth="1"/>
    <col min="8180" max="8180" width="9.140625" style="154"/>
    <col min="8181" max="8181" width="7.5703125" style="154" customWidth="1"/>
    <col min="8182" max="8182" width="7" style="154" customWidth="1"/>
    <col min="8183" max="8183" width="5.7109375" style="154" customWidth="1"/>
    <col min="8184" max="8187" width="9.140625" style="154"/>
    <col min="8188" max="8188" width="14" style="154" bestFit="1" customWidth="1"/>
    <col min="8189" max="8433" width="9.140625" style="154"/>
    <col min="8434" max="8434" width="9" style="154" customWidth="1"/>
    <col min="8435" max="8435" width="37.28515625" style="154" customWidth="1"/>
    <col min="8436" max="8436" width="9.140625" style="154"/>
    <col min="8437" max="8437" width="7.5703125" style="154" customWidth="1"/>
    <col min="8438" max="8438" width="7" style="154" customWidth="1"/>
    <col min="8439" max="8439" width="5.7109375" style="154" customWidth="1"/>
    <col min="8440" max="8443" width="9.140625" style="154"/>
    <col min="8444" max="8444" width="14" style="154" bestFit="1" customWidth="1"/>
    <col min="8445" max="8689" width="9.140625" style="154"/>
    <col min="8690" max="8690" width="9" style="154" customWidth="1"/>
    <col min="8691" max="8691" width="37.28515625" style="154" customWidth="1"/>
    <col min="8692" max="8692" width="9.140625" style="154"/>
    <col min="8693" max="8693" width="7.5703125" style="154" customWidth="1"/>
    <col min="8694" max="8694" width="7" style="154" customWidth="1"/>
    <col min="8695" max="8695" width="5.7109375" style="154" customWidth="1"/>
    <col min="8696" max="8699" width="9.140625" style="154"/>
    <col min="8700" max="8700" width="14" style="154" bestFit="1" customWidth="1"/>
    <col min="8701" max="8945" width="9.140625" style="154"/>
    <col min="8946" max="8946" width="9" style="154" customWidth="1"/>
    <col min="8947" max="8947" width="37.28515625" style="154" customWidth="1"/>
    <col min="8948" max="8948" width="9.140625" style="154"/>
    <col min="8949" max="8949" width="7.5703125" style="154" customWidth="1"/>
    <col min="8950" max="8950" width="7" style="154" customWidth="1"/>
    <col min="8951" max="8951" width="5.7109375" style="154" customWidth="1"/>
    <col min="8952" max="8955" width="9.140625" style="154"/>
    <col min="8956" max="8956" width="14" style="154" bestFit="1" customWidth="1"/>
    <col min="8957" max="9201" width="9.140625" style="154"/>
    <col min="9202" max="9202" width="9" style="154" customWidth="1"/>
    <col min="9203" max="9203" width="37.28515625" style="154" customWidth="1"/>
    <col min="9204" max="9204" width="9.140625" style="154"/>
    <col min="9205" max="9205" width="7.5703125" style="154" customWidth="1"/>
    <col min="9206" max="9206" width="7" style="154" customWidth="1"/>
    <col min="9207" max="9207" width="5.7109375" style="154" customWidth="1"/>
    <col min="9208" max="9211" width="9.140625" style="154"/>
    <col min="9212" max="9212" width="14" style="154" bestFit="1" customWidth="1"/>
    <col min="9213" max="9457" width="9.140625" style="154"/>
    <col min="9458" max="9458" width="9" style="154" customWidth="1"/>
    <col min="9459" max="9459" width="37.28515625" style="154" customWidth="1"/>
    <col min="9460" max="9460" width="9.140625" style="154"/>
    <col min="9461" max="9461" width="7.5703125" style="154" customWidth="1"/>
    <col min="9462" max="9462" width="7" style="154" customWidth="1"/>
    <col min="9463" max="9463" width="5.7109375" style="154" customWidth="1"/>
    <col min="9464" max="9467" width="9.140625" style="154"/>
    <col min="9468" max="9468" width="14" style="154" bestFit="1" customWidth="1"/>
    <col min="9469" max="9713" width="9.140625" style="154"/>
    <col min="9714" max="9714" width="9" style="154" customWidth="1"/>
    <col min="9715" max="9715" width="37.28515625" style="154" customWidth="1"/>
    <col min="9716" max="9716" width="9.140625" style="154"/>
    <col min="9717" max="9717" width="7.5703125" style="154" customWidth="1"/>
    <col min="9718" max="9718" width="7" style="154" customWidth="1"/>
    <col min="9719" max="9719" width="5.7109375" style="154" customWidth="1"/>
    <col min="9720" max="9723" width="9.140625" style="154"/>
    <col min="9724" max="9724" width="14" style="154" bestFit="1" customWidth="1"/>
    <col min="9725" max="9969" width="9.140625" style="154"/>
    <col min="9970" max="9970" width="9" style="154" customWidth="1"/>
    <col min="9971" max="9971" width="37.28515625" style="154" customWidth="1"/>
    <col min="9972" max="9972" width="9.140625" style="154"/>
    <col min="9973" max="9973" width="7.5703125" style="154" customWidth="1"/>
    <col min="9974" max="9974" width="7" style="154" customWidth="1"/>
    <col min="9975" max="9975" width="5.7109375" style="154" customWidth="1"/>
    <col min="9976" max="9979" width="9.140625" style="154"/>
    <col min="9980" max="9980" width="14" style="154" bestFit="1" customWidth="1"/>
    <col min="9981" max="10225" width="9.140625" style="154"/>
    <col min="10226" max="10226" width="9" style="154" customWidth="1"/>
    <col min="10227" max="10227" width="37.28515625" style="154" customWidth="1"/>
    <col min="10228" max="10228" width="9.140625" style="154"/>
    <col min="10229" max="10229" width="7.5703125" style="154" customWidth="1"/>
    <col min="10230" max="10230" width="7" style="154" customWidth="1"/>
    <col min="10231" max="10231" width="5.7109375" style="154" customWidth="1"/>
    <col min="10232" max="10235" width="9.140625" style="154"/>
    <col min="10236" max="10236" width="14" style="154" bestFit="1" customWidth="1"/>
    <col min="10237" max="10481" width="9.140625" style="154"/>
    <col min="10482" max="10482" width="9" style="154" customWidth="1"/>
    <col min="10483" max="10483" width="37.28515625" style="154" customWidth="1"/>
    <col min="10484" max="10484" width="9.140625" style="154"/>
    <col min="10485" max="10485" width="7.5703125" style="154" customWidth="1"/>
    <col min="10486" max="10486" width="7" style="154" customWidth="1"/>
    <col min="10487" max="10487" width="5.7109375" style="154" customWidth="1"/>
    <col min="10488" max="10491" width="9.140625" style="154"/>
    <col min="10492" max="10492" width="14" style="154" bestFit="1" customWidth="1"/>
    <col min="10493" max="10737" width="9.140625" style="154"/>
    <col min="10738" max="10738" width="9" style="154" customWidth="1"/>
    <col min="10739" max="10739" width="37.28515625" style="154" customWidth="1"/>
    <col min="10740" max="10740" width="9.140625" style="154"/>
    <col min="10741" max="10741" width="7.5703125" style="154" customWidth="1"/>
    <col min="10742" max="10742" width="7" style="154" customWidth="1"/>
    <col min="10743" max="10743" width="5.7109375" style="154" customWidth="1"/>
    <col min="10744" max="10747" width="9.140625" style="154"/>
    <col min="10748" max="10748" width="14" style="154" bestFit="1" customWidth="1"/>
    <col min="10749" max="10993" width="9.140625" style="154"/>
    <col min="10994" max="10994" width="9" style="154" customWidth="1"/>
    <col min="10995" max="10995" width="37.28515625" style="154" customWidth="1"/>
    <col min="10996" max="10996" width="9.140625" style="154"/>
    <col min="10997" max="10997" width="7.5703125" style="154" customWidth="1"/>
    <col min="10998" max="10998" width="7" style="154" customWidth="1"/>
    <col min="10999" max="10999" width="5.7109375" style="154" customWidth="1"/>
    <col min="11000" max="11003" width="9.140625" style="154"/>
    <col min="11004" max="11004" width="14" style="154" bestFit="1" customWidth="1"/>
    <col min="11005" max="11249" width="9.140625" style="154"/>
    <col min="11250" max="11250" width="9" style="154" customWidth="1"/>
    <col min="11251" max="11251" width="37.28515625" style="154" customWidth="1"/>
    <col min="11252" max="11252" width="9.140625" style="154"/>
    <col min="11253" max="11253" width="7.5703125" style="154" customWidth="1"/>
    <col min="11254" max="11254" width="7" style="154" customWidth="1"/>
    <col min="11255" max="11255" width="5.7109375" style="154" customWidth="1"/>
    <col min="11256" max="11259" width="9.140625" style="154"/>
    <col min="11260" max="11260" width="14" style="154" bestFit="1" customWidth="1"/>
    <col min="11261" max="11505" width="9.140625" style="154"/>
    <col min="11506" max="11506" width="9" style="154" customWidth="1"/>
    <col min="11507" max="11507" width="37.28515625" style="154" customWidth="1"/>
    <col min="11508" max="11508" width="9.140625" style="154"/>
    <col min="11509" max="11509" width="7.5703125" style="154" customWidth="1"/>
    <col min="11510" max="11510" width="7" style="154" customWidth="1"/>
    <col min="11511" max="11511" width="5.7109375" style="154" customWidth="1"/>
    <col min="11512" max="11515" width="9.140625" style="154"/>
    <col min="11516" max="11516" width="14" style="154" bestFit="1" customWidth="1"/>
    <col min="11517" max="11761" width="9.140625" style="154"/>
    <col min="11762" max="11762" width="9" style="154" customWidth="1"/>
    <col min="11763" max="11763" width="37.28515625" style="154" customWidth="1"/>
    <col min="11764" max="11764" width="9.140625" style="154"/>
    <col min="11765" max="11765" width="7.5703125" style="154" customWidth="1"/>
    <col min="11766" max="11766" width="7" style="154" customWidth="1"/>
    <col min="11767" max="11767" width="5.7109375" style="154" customWidth="1"/>
    <col min="11768" max="11771" width="9.140625" style="154"/>
    <col min="11772" max="11772" width="14" style="154" bestFit="1" customWidth="1"/>
    <col min="11773" max="12017" width="9.140625" style="154"/>
    <col min="12018" max="12018" width="9" style="154" customWidth="1"/>
    <col min="12019" max="12019" width="37.28515625" style="154" customWidth="1"/>
    <col min="12020" max="12020" width="9.140625" style="154"/>
    <col min="12021" max="12021" width="7.5703125" style="154" customWidth="1"/>
    <col min="12022" max="12022" width="7" style="154" customWidth="1"/>
    <col min="12023" max="12023" width="5.7109375" style="154" customWidth="1"/>
    <col min="12024" max="12027" width="9.140625" style="154"/>
    <col min="12028" max="12028" width="14" style="154" bestFit="1" customWidth="1"/>
    <col min="12029" max="12273" width="9.140625" style="154"/>
    <col min="12274" max="12274" width="9" style="154" customWidth="1"/>
    <col min="12275" max="12275" width="37.28515625" style="154" customWidth="1"/>
    <col min="12276" max="12276" width="9.140625" style="154"/>
    <col min="12277" max="12277" width="7.5703125" style="154" customWidth="1"/>
    <col min="12278" max="12278" width="7" style="154" customWidth="1"/>
    <col min="12279" max="12279" width="5.7109375" style="154" customWidth="1"/>
    <col min="12280" max="12283" width="9.140625" style="154"/>
    <col min="12284" max="12284" width="14" style="154" bestFit="1" customWidth="1"/>
    <col min="12285" max="12529" width="9.140625" style="154"/>
    <col min="12530" max="12530" width="9" style="154" customWidth="1"/>
    <col min="12531" max="12531" width="37.28515625" style="154" customWidth="1"/>
    <col min="12532" max="12532" width="9.140625" style="154"/>
    <col min="12533" max="12533" width="7.5703125" style="154" customWidth="1"/>
    <col min="12534" max="12534" width="7" style="154" customWidth="1"/>
    <col min="12535" max="12535" width="5.7109375" style="154" customWidth="1"/>
    <col min="12536" max="12539" width="9.140625" style="154"/>
    <col min="12540" max="12540" width="14" style="154" bestFit="1" customWidth="1"/>
    <col min="12541" max="12785" width="9.140625" style="154"/>
    <col min="12786" max="12786" width="9" style="154" customWidth="1"/>
    <col min="12787" max="12787" width="37.28515625" style="154" customWidth="1"/>
    <col min="12788" max="12788" width="9.140625" style="154"/>
    <col min="12789" max="12789" width="7.5703125" style="154" customWidth="1"/>
    <col min="12790" max="12790" width="7" style="154" customWidth="1"/>
    <col min="12791" max="12791" width="5.7109375" style="154" customWidth="1"/>
    <col min="12792" max="12795" width="9.140625" style="154"/>
    <col min="12796" max="12796" width="14" style="154" bestFit="1" customWidth="1"/>
    <col min="12797" max="13041" width="9.140625" style="154"/>
    <col min="13042" max="13042" width="9" style="154" customWidth="1"/>
    <col min="13043" max="13043" width="37.28515625" style="154" customWidth="1"/>
    <col min="13044" max="13044" width="9.140625" style="154"/>
    <col min="13045" max="13045" width="7.5703125" style="154" customWidth="1"/>
    <col min="13046" max="13046" width="7" style="154" customWidth="1"/>
    <col min="13047" max="13047" width="5.7109375" style="154" customWidth="1"/>
    <col min="13048" max="13051" width="9.140625" style="154"/>
    <col min="13052" max="13052" width="14" style="154" bestFit="1" customWidth="1"/>
    <col min="13053" max="13297" width="9.140625" style="154"/>
    <col min="13298" max="13298" width="9" style="154" customWidth="1"/>
    <col min="13299" max="13299" width="37.28515625" style="154" customWidth="1"/>
    <col min="13300" max="13300" width="9.140625" style="154"/>
    <col min="13301" max="13301" width="7.5703125" style="154" customWidth="1"/>
    <col min="13302" max="13302" width="7" style="154" customWidth="1"/>
    <col min="13303" max="13303" width="5.7109375" style="154" customWidth="1"/>
    <col min="13304" max="13307" width="9.140625" style="154"/>
    <col min="13308" max="13308" width="14" style="154" bestFit="1" customWidth="1"/>
    <col min="13309" max="13553" width="9.140625" style="154"/>
    <col min="13554" max="13554" width="9" style="154" customWidth="1"/>
    <col min="13555" max="13555" width="37.28515625" style="154" customWidth="1"/>
    <col min="13556" max="13556" width="9.140625" style="154"/>
    <col min="13557" max="13557" width="7.5703125" style="154" customWidth="1"/>
    <col min="13558" max="13558" width="7" style="154" customWidth="1"/>
    <col min="13559" max="13559" width="5.7109375" style="154" customWidth="1"/>
    <col min="13560" max="13563" width="9.140625" style="154"/>
    <col min="13564" max="13564" width="14" style="154" bestFit="1" customWidth="1"/>
    <col min="13565" max="13809" width="9.140625" style="154"/>
    <col min="13810" max="13810" width="9" style="154" customWidth="1"/>
    <col min="13811" max="13811" width="37.28515625" style="154" customWidth="1"/>
    <col min="13812" max="13812" width="9.140625" style="154"/>
    <col min="13813" max="13813" width="7.5703125" style="154" customWidth="1"/>
    <col min="13814" max="13814" width="7" style="154" customWidth="1"/>
    <col min="13815" max="13815" width="5.7109375" style="154" customWidth="1"/>
    <col min="13816" max="13819" width="9.140625" style="154"/>
    <col min="13820" max="13820" width="14" style="154" bestFit="1" customWidth="1"/>
    <col min="13821" max="14065" width="9.140625" style="154"/>
    <col min="14066" max="14066" width="9" style="154" customWidth="1"/>
    <col min="14067" max="14067" width="37.28515625" style="154" customWidth="1"/>
    <col min="14068" max="14068" width="9.140625" style="154"/>
    <col min="14069" max="14069" width="7.5703125" style="154" customWidth="1"/>
    <col min="14070" max="14070" width="7" style="154" customWidth="1"/>
    <col min="14071" max="14071" width="5.7109375" style="154" customWidth="1"/>
    <col min="14072" max="14075" width="9.140625" style="154"/>
    <col min="14076" max="14076" width="14" style="154" bestFit="1" customWidth="1"/>
    <col min="14077" max="14321" width="9.140625" style="154"/>
    <col min="14322" max="14322" width="9" style="154" customWidth="1"/>
    <col min="14323" max="14323" width="37.28515625" style="154" customWidth="1"/>
    <col min="14324" max="14324" width="9.140625" style="154"/>
    <col min="14325" max="14325" width="7.5703125" style="154" customWidth="1"/>
    <col min="14326" max="14326" width="7" style="154" customWidth="1"/>
    <col min="14327" max="14327" width="5.7109375" style="154" customWidth="1"/>
    <col min="14328" max="14331" width="9.140625" style="154"/>
    <col min="14332" max="14332" width="14" style="154" bestFit="1" customWidth="1"/>
    <col min="14333" max="14577" width="9.140625" style="154"/>
    <col min="14578" max="14578" width="9" style="154" customWidth="1"/>
    <col min="14579" max="14579" width="37.28515625" style="154" customWidth="1"/>
    <col min="14580" max="14580" width="9.140625" style="154"/>
    <col min="14581" max="14581" width="7.5703125" style="154" customWidth="1"/>
    <col min="14582" max="14582" width="7" style="154" customWidth="1"/>
    <col min="14583" max="14583" width="5.7109375" style="154" customWidth="1"/>
    <col min="14584" max="14587" width="9.140625" style="154"/>
    <col min="14588" max="14588" width="14" style="154" bestFit="1" customWidth="1"/>
    <col min="14589" max="14833" width="9.140625" style="154"/>
    <col min="14834" max="14834" width="9" style="154" customWidth="1"/>
    <col min="14835" max="14835" width="37.28515625" style="154" customWidth="1"/>
    <col min="14836" max="14836" width="9.140625" style="154"/>
    <col min="14837" max="14837" width="7.5703125" style="154" customWidth="1"/>
    <col min="14838" max="14838" width="7" style="154" customWidth="1"/>
    <col min="14839" max="14839" width="5.7109375" style="154" customWidth="1"/>
    <col min="14840" max="14843" width="9.140625" style="154"/>
    <col min="14844" max="14844" width="14" style="154" bestFit="1" customWidth="1"/>
    <col min="14845" max="15089" width="9.140625" style="154"/>
    <col min="15090" max="15090" width="9" style="154" customWidth="1"/>
    <col min="15091" max="15091" width="37.28515625" style="154" customWidth="1"/>
    <col min="15092" max="15092" width="9.140625" style="154"/>
    <col min="15093" max="15093" width="7.5703125" style="154" customWidth="1"/>
    <col min="15094" max="15094" width="7" style="154" customWidth="1"/>
    <col min="15095" max="15095" width="5.7109375" style="154" customWidth="1"/>
    <col min="15096" max="15099" width="9.140625" style="154"/>
    <col min="15100" max="15100" width="14" style="154" bestFit="1" customWidth="1"/>
    <col min="15101" max="15345" width="9.140625" style="154"/>
    <col min="15346" max="15346" width="9" style="154" customWidth="1"/>
    <col min="15347" max="15347" width="37.28515625" style="154" customWidth="1"/>
    <col min="15348" max="15348" width="9.140625" style="154"/>
    <col min="15349" max="15349" width="7.5703125" style="154" customWidth="1"/>
    <col min="15350" max="15350" width="7" style="154" customWidth="1"/>
    <col min="15351" max="15351" width="5.7109375" style="154" customWidth="1"/>
    <col min="15352" max="15355" width="9.140625" style="154"/>
    <col min="15356" max="15356" width="14" style="154" bestFit="1" customWidth="1"/>
    <col min="15357" max="15601" width="9.140625" style="154"/>
    <col min="15602" max="15602" width="9" style="154" customWidth="1"/>
    <col min="15603" max="15603" width="37.28515625" style="154" customWidth="1"/>
    <col min="15604" max="15604" width="9.140625" style="154"/>
    <col min="15605" max="15605" width="7.5703125" style="154" customWidth="1"/>
    <col min="15606" max="15606" width="7" style="154" customWidth="1"/>
    <col min="15607" max="15607" width="5.7109375" style="154" customWidth="1"/>
    <col min="15608" max="15611" width="9.140625" style="154"/>
    <col min="15612" max="15612" width="14" style="154" bestFit="1" customWidth="1"/>
    <col min="15613" max="15857" width="9.140625" style="154"/>
    <col min="15858" max="15858" width="9" style="154" customWidth="1"/>
    <col min="15859" max="15859" width="37.28515625" style="154" customWidth="1"/>
    <col min="15860" max="15860" width="9.140625" style="154"/>
    <col min="15861" max="15861" width="7.5703125" style="154" customWidth="1"/>
    <col min="15862" max="15862" width="7" style="154" customWidth="1"/>
    <col min="15863" max="15863" width="5.7109375" style="154" customWidth="1"/>
    <col min="15864" max="15867" width="9.140625" style="154"/>
    <col min="15868" max="15868" width="14" style="154" bestFit="1" customWidth="1"/>
    <col min="15869" max="16113" width="9.140625" style="154"/>
    <col min="16114" max="16114" width="9" style="154" customWidth="1"/>
    <col min="16115" max="16115" width="37.28515625" style="154" customWidth="1"/>
    <col min="16116" max="16116" width="9.140625" style="154"/>
    <col min="16117" max="16117" width="7.5703125" style="154" customWidth="1"/>
    <col min="16118" max="16118" width="7" style="154" customWidth="1"/>
    <col min="16119" max="16119" width="5.7109375" style="154" customWidth="1"/>
    <col min="16120" max="16123" width="9.140625" style="154"/>
    <col min="16124" max="16124" width="14" style="154" bestFit="1" customWidth="1"/>
    <col min="16125" max="16384" width="9.140625" style="154"/>
  </cols>
  <sheetData>
    <row r="1" spans="1:6" s="75" customFormat="1" ht="19.5">
      <c r="A1" s="149" t="s">
        <v>223</v>
      </c>
      <c r="B1" s="48" t="s">
        <v>222</v>
      </c>
      <c r="C1" s="42"/>
    </row>
    <row r="2" spans="1:6" s="153" customFormat="1" ht="19.5">
      <c r="A2" s="150" t="s">
        <v>33</v>
      </c>
      <c r="B2" s="151"/>
      <c r="C2" s="152"/>
    </row>
    <row r="3" spans="1:6" s="1" customFormat="1" ht="18.75">
      <c r="A3" s="43" t="s">
        <v>13</v>
      </c>
      <c r="B3" s="48">
        <v>0</v>
      </c>
      <c r="C3" s="42" t="s">
        <v>8</v>
      </c>
      <c r="F3" s="212"/>
    </row>
    <row r="4" spans="1:6" s="1" customFormat="1" ht="18.75">
      <c r="A4" s="43" t="s">
        <v>10</v>
      </c>
      <c r="B4" s="48">
        <f>'TH DT theo QĐ Mẫu biểu 02'!C26</f>
        <v>6225659700</v>
      </c>
      <c r="C4" s="42" t="s">
        <v>8</v>
      </c>
      <c r="F4" s="212"/>
    </row>
    <row r="5" spans="1:6" s="1" customFormat="1" ht="18.75">
      <c r="A5" s="43" t="s">
        <v>9</v>
      </c>
      <c r="B5" s="48"/>
      <c r="C5" s="42"/>
      <c r="F5" s="212"/>
    </row>
    <row r="6" spans="1:6" s="1" customFormat="1" ht="18.75">
      <c r="A6" s="43" t="s">
        <v>11</v>
      </c>
      <c r="B6" s="48">
        <v>5048542000</v>
      </c>
      <c r="C6" s="42" t="s">
        <v>8</v>
      </c>
      <c r="F6" s="218"/>
    </row>
    <row r="7" spans="1:6" s="1" customFormat="1" ht="18.75">
      <c r="A7" s="43" t="s">
        <v>80</v>
      </c>
      <c r="B7" s="48">
        <f>B4-B6</f>
        <v>1177117700</v>
      </c>
      <c r="C7" s="42" t="s">
        <v>8</v>
      </c>
      <c r="F7" s="217"/>
    </row>
    <row r="8" spans="1:6" s="1" customFormat="1" ht="21.75" customHeight="1">
      <c r="A8" s="43" t="s">
        <v>12</v>
      </c>
      <c r="B8" s="48">
        <f>B4</f>
        <v>6225659700</v>
      </c>
      <c r="C8" s="42" t="s">
        <v>8</v>
      </c>
    </row>
    <row r="9" spans="1:6" ht="24" customHeight="1">
      <c r="A9" s="43" t="s">
        <v>81</v>
      </c>
      <c r="B9" s="48">
        <f>'TH DT theo QĐ Mẫu biểu 02'!D26</f>
        <v>6232944700</v>
      </c>
      <c r="C9" s="42" t="s">
        <v>8</v>
      </c>
      <c r="F9" s="218"/>
    </row>
    <row r="10" spans="1:6" ht="24.75" customHeight="1">
      <c r="A10" s="44" t="s">
        <v>82</v>
      </c>
      <c r="B10" s="48"/>
      <c r="C10" s="42" t="s">
        <v>8</v>
      </c>
    </row>
    <row r="11" spans="1:6" ht="37.5">
      <c r="A11" s="45" t="s">
        <v>78</v>
      </c>
      <c r="B11" s="48">
        <f>(B3+B4)-B9</f>
        <v>-7285000</v>
      </c>
      <c r="C11" s="42" t="s">
        <v>8</v>
      </c>
    </row>
    <row r="12" spans="1:6" ht="18.75">
      <c r="A12" s="46" t="s">
        <v>9</v>
      </c>
      <c r="B12" s="49"/>
      <c r="C12" s="47"/>
    </row>
    <row r="13" spans="1:6" ht="18.75">
      <c r="A13" s="43" t="s">
        <v>14</v>
      </c>
      <c r="B13" s="48"/>
      <c r="C13" s="42" t="s">
        <v>8</v>
      </c>
    </row>
    <row r="14" spans="1:6" ht="18.75">
      <c r="A14" s="62" t="s">
        <v>15</v>
      </c>
      <c r="B14" s="48">
        <f>B11</f>
        <v>-7285000</v>
      </c>
      <c r="C14" s="63" t="s">
        <v>8</v>
      </c>
    </row>
    <row r="15" spans="1:6" ht="18.75">
      <c r="A15" s="64"/>
      <c r="B15" s="65"/>
      <c r="C15" s="66"/>
    </row>
    <row r="16" spans="1:6" s="153" customFormat="1" ht="21.75" customHeight="1">
      <c r="A16" s="155" t="s">
        <v>224</v>
      </c>
      <c r="B16" s="156"/>
      <c r="C16" s="157"/>
    </row>
    <row r="17" spans="1:3" s="75" customFormat="1" ht="18.75">
      <c r="A17" s="158" t="s">
        <v>283</v>
      </c>
      <c r="B17" s="48">
        <f>'Biểu Thu 02'!G39</f>
        <v>261567232</v>
      </c>
      <c r="C17" s="42" t="s">
        <v>8</v>
      </c>
    </row>
    <row r="18" spans="1:3" s="75" customFormat="1" ht="18.75">
      <c r="A18" s="158" t="s">
        <v>534</v>
      </c>
      <c r="B18" s="48">
        <f>'Biểu Thu 02'!G39-'Biểu Thu 02'!G10</f>
        <v>36329241</v>
      </c>
      <c r="C18" s="42" t="s">
        <v>8</v>
      </c>
    </row>
    <row r="19" spans="1:3" s="75" customFormat="1" ht="21.75" customHeight="1">
      <c r="A19" s="45" t="s">
        <v>225</v>
      </c>
      <c r="B19" s="68">
        <f>'Biểu Thu 02'!G10</f>
        <v>225237991</v>
      </c>
      <c r="C19" s="42" t="s">
        <v>8</v>
      </c>
    </row>
    <row r="20" spans="1:3" s="75" customFormat="1" ht="21.75" customHeight="1">
      <c r="A20" s="154"/>
      <c r="B20" s="218"/>
      <c r="C20" s="159"/>
    </row>
  </sheetData>
  <printOptions horizontalCentered="1"/>
  <pageMargins left="0.63" right="0.35433070866141736" top="0.73" bottom="0.69" header="0.31496062992125984" footer="0.19685039370078741"/>
  <pageSetup paperSize="9" scale="92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91" workbookViewId="0">
      <selection activeCell="N22" sqref="N1:P1048576"/>
    </sheetView>
  </sheetViews>
  <sheetFormatPr defaultRowHeight="15.75"/>
  <cols>
    <col min="1" max="1" width="7.28515625" style="311" customWidth="1"/>
    <col min="2" max="2" width="6.28515625" style="310" customWidth="1"/>
    <col min="3" max="3" width="6.140625" style="312" customWidth="1"/>
    <col min="4" max="4" width="39" style="313" customWidth="1"/>
    <col min="5" max="6" width="17.42578125" style="310" customWidth="1"/>
    <col min="7" max="7" width="8.140625" style="310" customWidth="1"/>
    <col min="8" max="8" width="16.28515625" style="388" customWidth="1"/>
    <col min="9" max="9" width="17.7109375" style="388" customWidth="1"/>
    <col min="10" max="10" width="7.42578125" style="388" customWidth="1"/>
    <col min="11" max="11" width="17" style="310" hidden="1" customWidth="1"/>
    <col min="12" max="12" width="18.85546875" style="310" hidden="1" customWidth="1"/>
    <col min="13" max="13" width="8.85546875" style="310" hidden="1" customWidth="1"/>
    <col min="14" max="241" width="9.140625" style="310"/>
    <col min="242" max="243" width="5.7109375" style="310" customWidth="1"/>
    <col min="244" max="244" width="6.140625" style="310" customWidth="1"/>
    <col min="245" max="245" width="26.85546875" style="310" customWidth="1"/>
    <col min="246" max="246" width="14" style="310" customWidth="1"/>
    <col min="247" max="247" width="13.140625" style="310" customWidth="1"/>
    <col min="248" max="248" width="9.5703125" style="310" customWidth="1"/>
    <col min="249" max="249" width="13.7109375" style="310" bestFit="1" customWidth="1"/>
    <col min="250" max="250" width="12.28515625" style="310" bestFit="1" customWidth="1"/>
    <col min="251" max="251" width="11.28515625" style="310" bestFit="1" customWidth="1"/>
    <col min="252" max="252" width="13.7109375" style="310" bestFit="1" customWidth="1"/>
    <col min="253" max="253" width="8.5703125" style="310" customWidth="1"/>
    <col min="254" max="254" width="13.7109375" style="310" bestFit="1" customWidth="1"/>
    <col min="255" max="255" width="12.28515625" style="310" bestFit="1" customWidth="1"/>
    <col min="256" max="256" width="11.28515625" style="310" bestFit="1" customWidth="1"/>
    <col min="257" max="257" width="12.85546875" style="310" customWidth="1"/>
    <col min="258" max="259" width="11.7109375" style="310" customWidth="1"/>
    <col min="260" max="260" width="13.5703125" style="310" customWidth="1"/>
    <col min="261" max="262" width="12.28515625" style="310" customWidth="1"/>
    <col min="263" max="263" width="13.7109375" style="310" bestFit="1" customWidth="1"/>
    <col min="264" max="264" width="13.42578125" style="310" customWidth="1"/>
    <col min="265" max="265" width="6.42578125" style="310" customWidth="1"/>
    <col min="266" max="497" width="9.140625" style="310"/>
    <col min="498" max="499" width="5.7109375" style="310" customWidth="1"/>
    <col min="500" max="500" width="6.140625" style="310" customWidth="1"/>
    <col min="501" max="501" width="26.85546875" style="310" customWidth="1"/>
    <col min="502" max="502" width="14" style="310" customWidth="1"/>
    <col min="503" max="503" width="13.140625" style="310" customWidth="1"/>
    <col min="504" max="504" width="9.5703125" style="310" customWidth="1"/>
    <col min="505" max="505" width="13.7109375" style="310" bestFit="1" customWidth="1"/>
    <col min="506" max="506" width="12.28515625" style="310" bestFit="1" customWidth="1"/>
    <col min="507" max="507" width="11.28515625" style="310" bestFit="1" customWidth="1"/>
    <col min="508" max="508" width="13.7109375" style="310" bestFit="1" customWidth="1"/>
    <col min="509" max="509" width="8.5703125" style="310" customWidth="1"/>
    <col min="510" max="510" width="13.7109375" style="310" bestFit="1" customWidth="1"/>
    <col min="511" max="511" width="12.28515625" style="310" bestFit="1" customWidth="1"/>
    <col min="512" max="512" width="11.28515625" style="310" bestFit="1" customWidth="1"/>
    <col min="513" max="513" width="12.85546875" style="310" customWidth="1"/>
    <col min="514" max="515" width="11.7109375" style="310" customWidth="1"/>
    <col min="516" max="516" width="13.5703125" style="310" customWidth="1"/>
    <col min="517" max="518" width="12.28515625" style="310" customWidth="1"/>
    <col min="519" max="519" width="13.7109375" style="310" bestFit="1" customWidth="1"/>
    <col min="520" max="520" width="13.42578125" style="310" customWidth="1"/>
    <col min="521" max="521" width="6.42578125" style="310" customWidth="1"/>
    <col min="522" max="753" width="9.140625" style="310"/>
    <col min="754" max="755" width="5.7109375" style="310" customWidth="1"/>
    <col min="756" max="756" width="6.140625" style="310" customWidth="1"/>
    <col min="757" max="757" width="26.85546875" style="310" customWidth="1"/>
    <col min="758" max="758" width="14" style="310" customWidth="1"/>
    <col min="759" max="759" width="13.140625" style="310" customWidth="1"/>
    <col min="760" max="760" width="9.5703125" style="310" customWidth="1"/>
    <col min="761" max="761" width="13.7109375" style="310" bestFit="1" customWidth="1"/>
    <col min="762" max="762" width="12.28515625" style="310" bestFit="1" customWidth="1"/>
    <col min="763" max="763" width="11.28515625" style="310" bestFit="1" customWidth="1"/>
    <col min="764" max="764" width="13.7109375" style="310" bestFit="1" customWidth="1"/>
    <col min="765" max="765" width="8.5703125" style="310" customWidth="1"/>
    <col min="766" max="766" width="13.7109375" style="310" bestFit="1" customWidth="1"/>
    <col min="767" max="767" width="12.28515625" style="310" bestFit="1" customWidth="1"/>
    <col min="768" max="768" width="11.28515625" style="310" bestFit="1" customWidth="1"/>
    <col min="769" max="769" width="12.85546875" style="310" customWidth="1"/>
    <col min="770" max="771" width="11.7109375" style="310" customWidth="1"/>
    <col min="772" max="772" width="13.5703125" style="310" customWidth="1"/>
    <col min="773" max="774" width="12.28515625" style="310" customWidth="1"/>
    <col min="775" max="775" width="13.7109375" style="310" bestFit="1" customWidth="1"/>
    <col min="776" max="776" width="13.42578125" style="310" customWidth="1"/>
    <col min="777" max="777" width="6.42578125" style="310" customWidth="1"/>
    <col min="778" max="1009" width="9.140625" style="310"/>
    <col min="1010" max="1011" width="5.7109375" style="310" customWidth="1"/>
    <col min="1012" max="1012" width="6.140625" style="310" customWidth="1"/>
    <col min="1013" max="1013" width="26.85546875" style="310" customWidth="1"/>
    <col min="1014" max="1014" width="14" style="310" customWidth="1"/>
    <col min="1015" max="1015" width="13.140625" style="310" customWidth="1"/>
    <col min="1016" max="1016" width="9.5703125" style="310" customWidth="1"/>
    <col min="1017" max="1017" width="13.7109375" style="310" bestFit="1" customWidth="1"/>
    <col min="1018" max="1018" width="12.28515625" style="310" bestFit="1" customWidth="1"/>
    <col min="1019" max="1019" width="11.28515625" style="310" bestFit="1" customWidth="1"/>
    <col min="1020" max="1020" width="13.7109375" style="310" bestFit="1" customWidth="1"/>
    <col min="1021" max="1021" width="8.5703125" style="310" customWidth="1"/>
    <col min="1022" max="1022" width="13.7109375" style="310" bestFit="1" customWidth="1"/>
    <col min="1023" max="1023" width="12.28515625" style="310" bestFit="1" customWidth="1"/>
    <col min="1024" max="1024" width="11.28515625" style="310" bestFit="1" customWidth="1"/>
    <col min="1025" max="1025" width="12.85546875" style="310" customWidth="1"/>
    <col min="1026" max="1027" width="11.7109375" style="310" customWidth="1"/>
    <col min="1028" max="1028" width="13.5703125" style="310" customWidth="1"/>
    <col min="1029" max="1030" width="12.28515625" style="310" customWidth="1"/>
    <col min="1031" max="1031" width="13.7109375" style="310" bestFit="1" customWidth="1"/>
    <col min="1032" max="1032" width="13.42578125" style="310" customWidth="1"/>
    <col min="1033" max="1033" width="6.42578125" style="310" customWidth="1"/>
    <col min="1034" max="1265" width="9.140625" style="310"/>
    <col min="1266" max="1267" width="5.7109375" style="310" customWidth="1"/>
    <col min="1268" max="1268" width="6.140625" style="310" customWidth="1"/>
    <col min="1269" max="1269" width="26.85546875" style="310" customWidth="1"/>
    <col min="1270" max="1270" width="14" style="310" customWidth="1"/>
    <col min="1271" max="1271" width="13.140625" style="310" customWidth="1"/>
    <col min="1272" max="1272" width="9.5703125" style="310" customWidth="1"/>
    <col min="1273" max="1273" width="13.7109375" style="310" bestFit="1" customWidth="1"/>
    <col min="1274" max="1274" width="12.28515625" style="310" bestFit="1" customWidth="1"/>
    <col min="1275" max="1275" width="11.28515625" style="310" bestFit="1" customWidth="1"/>
    <col min="1276" max="1276" width="13.7109375" style="310" bestFit="1" customWidth="1"/>
    <col min="1277" max="1277" width="8.5703125" style="310" customWidth="1"/>
    <col min="1278" max="1278" width="13.7109375" style="310" bestFit="1" customWidth="1"/>
    <col min="1279" max="1279" width="12.28515625" style="310" bestFit="1" customWidth="1"/>
    <col min="1280" max="1280" width="11.28515625" style="310" bestFit="1" customWidth="1"/>
    <col min="1281" max="1281" width="12.85546875" style="310" customWidth="1"/>
    <col min="1282" max="1283" width="11.7109375" style="310" customWidth="1"/>
    <col min="1284" max="1284" width="13.5703125" style="310" customWidth="1"/>
    <col min="1285" max="1286" width="12.28515625" style="310" customWidth="1"/>
    <col min="1287" max="1287" width="13.7109375" style="310" bestFit="1" customWidth="1"/>
    <col min="1288" max="1288" width="13.42578125" style="310" customWidth="1"/>
    <col min="1289" max="1289" width="6.42578125" style="310" customWidth="1"/>
    <col min="1290" max="1521" width="9.140625" style="310"/>
    <col min="1522" max="1523" width="5.7109375" style="310" customWidth="1"/>
    <col min="1524" max="1524" width="6.140625" style="310" customWidth="1"/>
    <col min="1525" max="1525" width="26.85546875" style="310" customWidth="1"/>
    <col min="1526" max="1526" width="14" style="310" customWidth="1"/>
    <col min="1527" max="1527" width="13.140625" style="310" customWidth="1"/>
    <col min="1528" max="1528" width="9.5703125" style="310" customWidth="1"/>
    <col min="1529" max="1529" width="13.7109375" style="310" bestFit="1" customWidth="1"/>
    <col min="1530" max="1530" width="12.28515625" style="310" bestFit="1" customWidth="1"/>
    <col min="1531" max="1531" width="11.28515625" style="310" bestFit="1" customWidth="1"/>
    <col min="1532" max="1532" width="13.7109375" style="310" bestFit="1" customWidth="1"/>
    <col min="1533" max="1533" width="8.5703125" style="310" customWidth="1"/>
    <col min="1534" max="1534" width="13.7109375" style="310" bestFit="1" customWidth="1"/>
    <col min="1535" max="1535" width="12.28515625" style="310" bestFit="1" customWidth="1"/>
    <col min="1536" max="1536" width="11.28515625" style="310" bestFit="1" customWidth="1"/>
    <col min="1537" max="1537" width="12.85546875" style="310" customWidth="1"/>
    <col min="1538" max="1539" width="11.7109375" style="310" customWidth="1"/>
    <col min="1540" max="1540" width="13.5703125" style="310" customWidth="1"/>
    <col min="1541" max="1542" width="12.28515625" style="310" customWidth="1"/>
    <col min="1543" max="1543" width="13.7109375" style="310" bestFit="1" customWidth="1"/>
    <col min="1544" max="1544" width="13.42578125" style="310" customWidth="1"/>
    <col min="1545" max="1545" width="6.42578125" style="310" customWidth="1"/>
    <col min="1546" max="1777" width="9.140625" style="310"/>
    <col min="1778" max="1779" width="5.7109375" style="310" customWidth="1"/>
    <col min="1780" max="1780" width="6.140625" style="310" customWidth="1"/>
    <col min="1781" max="1781" width="26.85546875" style="310" customWidth="1"/>
    <col min="1782" max="1782" width="14" style="310" customWidth="1"/>
    <col min="1783" max="1783" width="13.140625" style="310" customWidth="1"/>
    <col min="1784" max="1784" width="9.5703125" style="310" customWidth="1"/>
    <col min="1785" max="1785" width="13.7109375" style="310" bestFit="1" customWidth="1"/>
    <col min="1786" max="1786" width="12.28515625" style="310" bestFit="1" customWidth="1"/>
    <col min="1787" max="1787" width="11.28515625" style="310" bestFit="1" customWidth="1"/>
    <col min="1788" max="1788" width="13.7109375" style="310" bestFit="1" customWidth="1"/>
    <col min="1789" max="1789" width="8.5703125" style="310" customWidth="1"/>
    <col min="1790" max="1790" width="13.7109375" style="310" bestFit="1" customWidth="1"/>
    <col min="1791" max="1791" width="12.28515625" style="310" bestFit="1" customWidth="1"/>
    <col min="1792" max="1792" width="11.28515625" style="310" bestFit="1" customWidth="1"/>
    <col min="1793" max="1793" width="12.85546875" style="310" customWidth="1"/>
    <col min="1794" max="1795" width="11.7109375" style="310" customWidth="1"/>
    <col min="1796" max="1796" width="13.5703125" style="310" customWidth="1"/>
    <col min="1797" max="1798" width="12.28515625" style="310" customWidth="1"/>
    <col min="1799" max="1799" width="13.7109375" style="310" bestFit="1" customWidth="1"/>
    <col min="1800" max="1800" width="13.42578125" style="310" customWidth="1"/>
    <col min="1801" max="1801" width="6.42578125" style="310" customWidth="1"/>
    <col min="1802" max="2033" width="9.140625" style="310"/>
    <col min="2034" max="2035" width="5.7109375" style="310" customWidth="1"/>
    <col min="2036" max="2036" width="6.140625" style="310" customWidth="1"/>
    <col min="2037" max="2037" width="26.85546875" style="310" customWidth="1"/>
    <col min="2038" max="2038" width="14" style="310" customWidth="1"/>
    <col min="2039" max="2039" width="13.140625" style="310" customWidth="1"/>
    <col min="2040" max="2040" width="9.5703125" style="310" customWidth="1"/>
    <col min="2041" max="2041" width="13.7109375" style="310" bestFit="1" customWidth="1"/>
    <col min="2042" max="2042" width="12.28515625" style="310" bestFit="1" customWidth="1"/>
    <col min="2043" max="2043" width="11.28515625" style="310" bestFit="1" customWidth="1"/>
    <col min="2044" max="2044" width="13.7109375" style="310" bestFit="1" customWidth="1"/>
    <col min="2045" max="2045" width="8.5703125" style="310" customWidth="1"/>
    <col min="2046" max="2046" width="13.7109375" style="310" bestFit="1" customWidth="1"/>
    <col min="2047" max="2047" width="12.28515625" style="310" bestFit="1" customWidth="1"/>
    <col min="2048" max="2048" width="11.28515625" style="310" bestFit="1" customWidth="1"/>
    <col min="2049" max="2049" width="12.85546875" style="310" customWidth="1"/>
    <col min="2050" max="2051" width="11.7109375" style="310" customWidth="1"/>
    <col min="2052" max="2052" width="13.5703125" style="310" customWidth="1"/>
    <col min="2053" max="2054" width="12.28515625" style="310" customWidth="1"/>
    <col min="2055" max="2055" width="13.7109375" style="310" bestFit="1" customWidth="1"/>
    <col min="2056" max="2056" width="13.42578125" style="310" customWidth="1"/>
    <col min="2057" max="2057" width="6.42578125" style="310" customWidth="1"/>
    <col min="2058" max="2289" width="9.140625" style="310"/>
    <col min="2290" max="2291" width="5.7109375" style="310" customWidth="1"/>
    <col min="2292" max="2292" width="6.140625" style="310" customWidth="1"/>
    <col min="2293" max="2293" width="26.85546875" style="310" customWidth="1"/>
    <col min="2294" max="2294" width="14" style="310" customWidth="1"/>
    <col min="2295" max="2295" width="13.140625" style="310" customWidth="1"/>
    <col min="2296" max="2296" width="9.5703125" style="310" customWidth="1"/>
    <col min="2297" max="2297" width="13.7109375" style="310" bestFit="1" customWidth="1"/>
    <col min="2298" max="2298" width="12.28515625" style="310" bestFit="1" customWidth="1"/>
    <col min="2299" max="2299" width="11.28515625" style="310" bestFit="1" customWidth="1"/>
    <col min="2300" max="2300" width="13.7109375" style="310" bestFit="1" customWidth="1"/>
    <col min="2301" max="2301" width="8.5703125" style="310" customWidth="1"/>
    <col min="2302" max="2302" width="13.7109375" style="310" bestFit="1" customWidth="1"/>
    <col min="2303" max="2303" width="12.28515625" style="310" bestFit="1" customWidth="1"/>
    <col min="2304" max="2304" width="11.28515625" style="310" bestFit="1" customWidth="1"/>
    <col min="2305" max="2305" width="12.85546875" style="310" customWidth="1"/>
    <col min="2306" max="2307" width="11.7109375" style="310" customWidth="1"/>
    <col min="2308" max="2308" width="13.5703125" style="310" customWidth="1"/>
    <col min="2309" max="2310" width="12.28515625" style="310" customWidth="1"/>
    <col min="2311" max="2311" width="13.7109375" style="310" bestFit="1" customWidth="1"/>
    <col min="2312" max="2312" width="13.42578125" style="310" customWidth="1"/>
    <col min="2313" max="2313" width="6.42578125" style="310" customWidth="1"/>
    <col min="2314" max="2545" width="9.140625" style="310"/>
    <col min="2546" max="2547" width="5.7109375" style="310" customWidth="1"/>
    <col min="2548" max="2548" width="6.140625" style="310" customWidth="1"/>
    <col min="2549" max="2549" width="26.85546875" style="310" customWidth="1"/>
    <col min="2550" max="2550" width="14" style="310" customWidth="1"/>
    <col min="2551" max="2551" width="13.140625" style="310" customWidth="1"/>
    <col min="2552" max="2552" width="9.5703125" style="310" customWidth="1"/>
    <col min="2553" max="2553" width="13.7109375" style="310" bestFit="1" customWidth="1"/>
    <col min="2554" max="2554" width="12.28515625" style="310" bestFit="1" customWidth="1"/>
    <col min="2555" max="2555" width="11.28515625" style="310" bestFit="1" customWidth="1"/>
    <col min="2556" max="2556" width="13.7109375" style="310" bestFit="1" customWidth="1"/>
    <col min="2557" max="2557" width="8.5703125" style="310" customWidth="1"/>
    <col min="2558" max="2558" width="13.7109375" style="310" bestFit="1" customWidth="1"/>
    <col min="2559" max="2559" width="12.28515625" style="310" bestFit="1" customWidth="1"/>
    <col min="2560" max="2560" width="11.28515625" style="310" bestFit="1" customWidth="1"/>
    <col min="2561" max="2561" width="12.85546875" style="310" customWidth="1"/>
    <col min="2562" max="2563" width="11.7109375" style="310" customWidth="1"/>
    <col min="2564" max="2564" width="13.5703125" style="310" customWidth="1"/>
    <col min="2565" max="2566" width="12.28515625" style="310" customWidth="1"/>
    <col min="2567" max="2567" width="13.7109375" style="310" bestFit="1" customWidth="1"/>
    <col min="2568" max="2568" width="13.42578125" style="310" customWidth="1"/>
    <col min="2569" max="2569" width="6.42578125" style="310" customWidth="1"/>
    <col min="2570" max="2801" width="9.140625" style="310"/>
    <col min="2802" max="2803" width="5.7109375" style="310" customWidth="1"/>
    <col min="2804" max="2804" width="6.140625" style="310" customWidth="1"/>
    <col min="2805" max="2805" width="26.85546875" style="310" customWidth="1"/>
    <col min="2806" max="2806" width="14" style="310" customWidth="1"/>
    <col min="2807" max="2807" width="13.140625" style="310" customWidth="1"/>
    <col min="2808" max="2808" width="9.5703125" style="310" customWidth="1"/>
    <col min="2809" max="2809" width="13.7109375" style="310" bestFit="1" customWidth="1"/>
    <col min="2810" max="2810" width="12.28515625" style="310" bestFit="1" customWidth="1"/>
    <col min="2811" max="2811" width="11.28515625" style="310" bestFit="1" customWidth="1"/>
    <col min="2812" max="2812" width="13.7109375" style="310" bestFit="1" customWidth="1"/>
    <col min="2813" max="2813" width="8.5703125" style="310" customWidth="1"/>
    <col min="2814" max="2814" width="13.7109375" style="310" bestFit="1" customWidth="1"/>
    <col min="2815" max="2815" width="12.28515625" style="310" bestFit="1" customWidth="1"/>
    <col min="2816" max="2816" width="11.28515625" style="310" bestFit="1" customWidth="1"/>
    <col min="2817" max="2817" width="12.85546875" style="310" customWidth="1"/>
    <col min="2818" max="2819" width="11.7109375" style="310" customWidth="1"/>
    <col min="2820" max="2820" width="13.5703125" style="310" customWidth="1"/>
    <col min="2821" max="2822" width="12.28515625" style="310" customWidth="1"/>
    <col min="2823" max="2823" width="13.7109375" style="310" bestFit="1" customWidth="1"/>
    <col min="2824" max="2824" width="13.42578125" style="310" customWidth="1"/>
    <col min="2825" max="2825" width="6.42578125" style="310" customWidth="1"/>
    <col min="2826" max="3057" width="9.140625" style="310"/>
    <col min="3058" max="3059" width="5.7109375" style="310" customWidth="1"/>
    <col min="3060" max="3060" width="6.140625" style="310" customWidth="1"/>
    <col min="3061" max="3061" width="26.85546875" style="310" customWidth="1"/>
    <col min="3062" max="3062" width="14" style="310" customWidth="1"/>
    <col min="3063" max="3063" width="13.140625" style="310" customWidth="1"/>
    <col min="3064" max="3064" width="9.5703125" style="310" customWidth="1"/>
    <col min="3065" max="3065" width="13.7109375" style="310" bestFit="1" customWidth="1"/>
    <col min="3066" max="3066" width="12.28515625" style="310" bestFit="1" customWidth="1"/>
    <col min="3067" max="3067" width="11.28515625" style="310" bestFit="1" customWidth="1"/>
    <col min="3068" max="3068" width="13.7109375" style="310" bestFit="1" customWidth="1"/>
    <col min="3069" max="3069" width="8.5703125" style="310" customWidth="1"/>
    <col min="3070" max="3070" width="13.7109375" style="310" bestFit="1" customWidth="1"/>
    <col min="3071" max="3071" width="12.28515625" style="310" bestFit="1" customWidth="1"/>
    <col min="3072" max="3072" width="11.28515625" style="310" bestFit="1" customWidth="1"/>
    <col min="3073" max="3073" width="12.85546875" style="310" customWidth="1"/>
    <col min="3074" max="3075" width="11.7109375" style="310" customWidth="1"/>
    <col min="3076" max="3076" width="13.5703125" style="310" customWidth="1"/>
    <col min="3077" max="3078" width="12.28515625" style="310" customWidth="1"/>
    <col min="3079" max="3079" width="13.7109375" style="310" bestFit="1" customWidth="1"/>
    <col min="3080" max="3080" width="13.42578125" style="310" customWidth="1"/>
    <col min="3081" max="3081" width="6.42578125" style="310" customWidth="1"/>
    <col min="3082" max="3313" width="9.140625" style="310"/>
    <col min="3314" max="3315" width="5.7109375" style="310" customWidth="1"/>
    <col min="3316" max="3316" width="6.140625" style="310" customWidth="1"/>
    <col min="3317" max="3317" width="26.85546875" style="310" customWidth="1"/>
    <col min="3318" max="3318" width="14" style="310" customWidth="1"/>
    <col min="3319" max="3319" width="13.140625" style="310" customWidth="1"/>
    <col min="3320" max="3320" width="9.5703125" style="310" customWidth="1"/>
    <col min="3321" max="3321" width="13.7109375" style="310" bestFit="1" customWidth="1"/>
    <col min="3322" max="3322" width="12.28515625" style="310" bestFit="1" customWidth="1"/>
    <col min="3323" max="3323" width="11.28515625" style="310" bestFit="1" customWidth="1"/>
    <col min="3324" max="3324" width="13.7109375" style="310" bestFit="1" customWidth="1"/>
    <col min="3325" max="3325" width="8.5703125" style="310" customWidth="1"/>
    <col min="3326" max="3326" width="13.7109375" style="310" bestFit="1" customWidth="1"/>
    <col min="3327" max="3327" width="12.28515625" style="310" bestFit="1" customWidth="1"/>
    <col min="3328" max="3328" width="11.28515625" style="310" bestFit="1" customWidth="1"/>
    <col min="3329" max="3329" width="12.85546875" style="310" customWidth="1"/>
    <col min="3330" max="3331" width="11.7109375" style="310" customWidth="1"/>
    <col min="3332" max="3332" width="13.5703125" style="310" customWidth="1"/>
    <col min="3333" max="3334" width="12.28515625" style="310" customWidth="1"/>
    <col min="3335" max="3335" width="13.7109375" style="310" bestFit="1" customWidth="1"/>
    <col min="3336" max="3336" width="13.42578125" style="310" customWidth="1"/>
    <col min="3337" max="3337" width="6.42578125" style="310" customWidth="1"/>
    <col min="3338" max="3569" width="9.140625" style="310"/>
    <col min="3570" max="3571" width="5.7109375" style="310" customWidth="1"/>
    <col min="3572" max="3572" width="6.140625" style="310" customWidth="1"/>
    <col min="3573" max="3573" width="26.85546875" style="310" customWidth="1"/>
    <col min="3574" max="3574" width="14" style="310" customWidth="1"/>
    <col min="3575" max="3575" width="13.140625" style="310" customWidth="1"/>
    <col min="3576" max="3576" width="9.5703125" style="310" customWidth="1"/>
    <col min="3577" max="3577" width="13.7109375" style="310" bestFit="1" customWidth="1"/>
    <col min="3578" max="3578" width="12.28515625" style="310" bestFit="1" customWidth="1"/>
    <col min="3579" max="3579" width="11.28515625" style="310" bestFit="1" customWidth="1"/>
    <col min="3580" max="3580" width="13.7109375" style="310" bestFit="1" customWidth="1"/>
    <col min="3581" max="3581" width="8.5703125" style="310" customWidth="1"/>
    <col min="3582" max="3582" width="13.7109375" style="310" bestFit="1" customWidth="1"/>
    <col min="3583" max="3583" width="12.28515625" style="310" bestFit="1" customWidth="1"/>
    <col min="3584" max="3584" width="11.28515625" style="310" bestFit="1" customWidth="1"/>
    <col min="3585" max="3585" width="12.85546875" style="310" customWidth="1"/>
    <col min="3586" max="3587" width="11.7109375" style="310" customWidth="1"/>
    <col min="3588" max="3588" width="13.5703125" style="310" customWidth="1"/>
    <col min="3589" max="3590" width="12.28515625" style="310" customWidth="1"/>
    <col min="3591" max="3591" width="13.7109375" style="310" bestFit="1" customWidth="1"/>
    <col min="3592" max="3592" width="13.42578125" style="310" customWidth="1"/>
    <col min="3593" max="3593" width="6.42578125" style="310" customWidth="1"/>
    <col min="3594" max="3825" width="9.140625" style="310"/>
    <col min="3826" max="3827" width="5.7109375" style="310" customWidth="1"/>
    <col min="3828" max="3828" width="6.140625" style="310" customWidth="1"/>
    <col min="3829" max="3829" width="26.85546875" style="310" customWidth="1"/>
    <col min="3830" max="3830" width="14" style="310" customWidth="1"/>
    <col min="3831" max="3831" width="13.140625" style="310" customWidth="1"/>
    <col min="3832" max="3832" width="9.5703125" style="310" customWidth="1"/>
    <col min="3833" max="3833" width="13.7109375" style="310" bestFit="1" customWidth="1"/>
    <col min="3834" max="3834" width="12.28515625" style="310" bestFit="1" customWidth="1"/>
    <col min="3835" max="3835" width="11.28515625" style="310" bestFit="1" customWidth="1"/>
    <col min="3836" max="3836" width="13.7109375" style="310" bestFit="1" customWidth="1"/>
    <col min="3837" max="3837" width="8.5703125" style="310" customWidth="1"/>
    <col min="3838" max="3838" width="13.7109375" style="310" bestFit="1" customWidth="1"/>
    <col min="3839" max="3839" width="12.28515625" style="310" bestFit="1" customWidth="1"/>
    <col min="3840" max="3840" width="11.28515625" style="310" bestFit="1" customWidth="1"/>
    <col min="3841" max="3841" width="12.85546875" style="310" customWidth="1"/>
    <col min="3842" max="3843" width="11.7109375" style="310" customWidth="1"/>
    <col min="3844" max="3844" width="13.5703125" style="310" customWidth="1"/>
    <col min="3845" max="3846" width="12.28515625" style="310" customWidth="1"/>
    <col min="3847" max="3847" width="13.7109375" style="310" bestFit="1" customWidth="1"/>
    <col min="3848" max="3848" width="13.42578125" style="310" customWidth="1"/>
    <col min="3849" max="3849" width="6.42578125" style="310" customWidth="1"/>
    <col min="3850" max="4081" width="9.140625" style="310"/>
    <col min="4082" max="4083" width="5.7109375" style="310" customWidth="1"/>
    <col min="4084" max="4084" width="6.140625" style="310" customWidth="1"/>
    <col min="4085" max="4085" width="26.85546875" style="310" customWidth="1"/>
    <col min="4086" max="4086" width="14" style="310" customWidth="1"/>
    <col min="4087" max="4087" width="13.140625" style="310" customWidth="1"/>
    <col min="4088" max="4088" width="9.5703125" style="310" customWidth="1"/>
    <col min="4089" max="4089" width="13.7109375" style="310" bestFit="1" customWidth="1"/>
    <col min="4090" max="4090" width="12.28515625" style="310" bestFit="1" customWidth="1"/>
    <col min="4091" max="4091" width="11.28515625" style="310" bestFit="1" customWidth="1"/>
    <col min="4092" max="4092" width="13.7109375" style="310" bestFit="1" customWidth="1"/>
    <col min="4093" max="4093" width="8.5703125" style="310" customWidth="1"/>
    <col min="4094" max="4094" width="13.7109375" style="310" bestFit="1" customWidth="1"/>
    <col min="4095" max="4095" width="12.28515625" style="310" bestFit="1" customWidth="1"/>
    <col min="4096" max="4096" width="11.28515625" style="310" bestFit="1" customWidth="1"/>
    <col min="4097" max="4097" width="12.85546875" style="310" customWidth="1"/>
    <col min="4098" max="4099" width="11.7109375" style="310" customWidth="1"/>
    <col min="4100" max="4100" width="13.5703125" style="310" customWidth="1"/>
    <col min="4101" max="4102" width="12.28515625" style="310" customWidth="1"/>
    <col min="4103" max="4103" width="13.7109375" style="310" bestFit="1" customWidth="1"/>
    <col min="4104" max="4104" width="13.42578125" style="310" customWidth="1"/>
    <col min="4105" max="4105" width="6.42578125" style="310" customWidth="1"/>
    <col min="4106" max="4337" width="9.140625" style="310"/>
    <col min="4338" max="4339" width="5.7109375" style="310" customWidth="1"/>
    <col min="4340" max="4340" width="6.140625" style="310" customWidth="1"/>
    <col min="4341" max="4341" width="26.85546875" style="310" customWidth="1"/>
    <col min="4342" max="4342" width="14" style="310" customWidth="1"/>
    <col min="4343" max="4343" width="13.140625" style="310" customWidth="1"/>
    <col min="4344" max="4344" width="9.5703125" style="310" customWidth="1"/>
    <col min="4345" max="4345" width="13.7109375" style="310" bestFit="1" customWidth="1"/>
    <col min="4346" max="4346" width="12.28515625" style="310" bestFit="1" customWidth="1"/>
    <col min="4347" max="4347" width="11.28515625" style="310" bestFit="1" customWidth="1"/>
    <col min="4348" max="4348" width="13.7109375" style="310" bestFit="1" customWidth="1"/>
    <col min="4349" max="4349" width="8.5703125" style="310" customWidth="1"/>
    <col min="4350" max="4350" width="13.7109375" style="310" bestFit="1" customWidth="1"/>
    <col min="4351" max="4351" width="12.28515625" style="310" bestFit="1" customWidth="1"/>
    <col min="4352" max="4352" width="11.28515625" style="310" bestFit="1" customWidth="1"/>
    <col min="4353" max="4353" width="12.85546875" style="310" customWidth="1"/>
    <col min="4354" max="4355" width="11.7109375" style="310" customWidth="1"/>
    <col min="4356" max="4356" width="13.5703125" style="310" customWidth="1"/>
    <col min="4357" max="4358" width="12.28515625" style="310" customWidth="1"/>
    <col min="4359" max="4359" width="13.7109375" style="310" bestFit="1" customWidth="1"/>
    <col min="4360" max="4360" width="13.42578125" style="310" customWidth="1"/>
    <col min="4361" max="4361" width="6.42578125" style="310" customWidth="1"/>
    <col min="4362" max="4593" width="9.140625" style="310"/>
    <col min="4594" max="4595" width="5.7109375" style="310" customWidth="1"/>
    <col min="4596" max="4596" width="6.140625" style="310" customWidth="1"/>
    <col min="4597" max="4597" width="26.85546875" style="310" customWidth="1"/>
    <col min="4598" max="4598" width="14" style="310" customWidth="1"/>
    <col min="4599" max="4599" width="13.140625" style="310" customWidth="1"/>
    <col min="4600" max="4600" width="9.5703125" style="310" customWidth="1"/>
    <col min="4601" max="4601" width="13.7109375" style="310" bestFit="1" customWidth="1"/>
    <col min="4602" max="4602" width="12.28515625" style="310" bestFit="1" customWidth="1"/>
    <col min="4603" max="4603" width="11.28515625" style="310" bestFit="1" customWidth="1"/>
    <col min="4604" max="4604" width="13.7109375" style="310" bestFit="1" customWidth="1"/>
    <col min="4605" max="4605" width="8.5703125" style="310" customWidth="1"/>
    <col min="4606" max="4606" width="13.7109375" style="310" bestFit="1" customWidth="1"/>
    <col min="4607" max="4607" width="12.28515625" style="310" bestFit="1" customWidth="1"/>
    <col min="4608" max="4608" width="11.28515625" style="310" bestFit="1" customWidth="1"/>
    <col min="4609" max="4609" width="12.85546875" style="310" customWidth="1"/>
    <col min="4610" max="4611" width="11.7109375" style="310" customWidth="1"/>
    <col min="4612" max="4612" width="13.5703125" style="310" customWidth="1"/>
    <col min="4613" max="4614" width="12.28515625" style="310" customWidth="1"/>
    <col min="4615" max="4615" width="13.7109375" style="310" bestFit="1" customWidth="1"/>
    <col min="4616" max="4616" width="13.42578125" style="310" customWidth="1"/>
    <col min="4617" max="4617" width="6.42578125" style="310" customWidth="1"/>
    <col min="4618" max="4849" width="9.140625" style="310"/>
    <col min="4850" max="4851" width="5.7109375" style="310" customWidth="1"/>
    <col min="4852" max="4852" width="6.140625" style="310" customWidth="1"/>
    <col min="4853" max="4853" width="26.85546875" style="310" customWidth="1"/>
    <col min="4854" max="4854" width="14" style="310" customWidth="1"/>
    <col min="4855" max="4855" width="13.140625" style="310" customWidth="1"/>
    <col min="4856" max="4856" width="9.5703125" style="310" customWidth="1"/>
    <col min="4857" max="4857" width="13.7109375" style="310" bestFit="1" customWidth="1"/>
    <col min="4858" max="4858" width="12.28515625" style="310" bestFit="1" customWidth="1"/>
    <col min="4859" max="4859" width="11.28515625" style="310" bestFit="1" customWidth="1"/>
    <col min="4860" max="4860" width="13.7109375" style="310" bestFit="1" customWidth="1"/>
    <col min="4861" max="4861" width="8.5703125" style="310" customWidth="1"/>
    <col min="4862" max="4862" width="13.7109375" style="310" bestFit="1" customWidth="1"/>
    <col min="4863" max="4863" width="12.28515625" style="310" bestFit="1" customWidth="1"/>
    <col min="4864" max="4864" width="11.28515625" style="310" bestFit="1" customWidth="1"/>
    <col min="4865" max="4865" width="12.85546875" style="310" customWidth="1"/>
    <col min="4866" max="4867" width="11.7109375" style="310" customWidth="1"/>
    <col min="4868" max="4868" width="13.5703125" style="310" customWidth="1"/>
    <col min="4869" max="4870" width="12.28515625" style="310" customWidth="1"/>
    <col min="4871" max="4871" width="13.7109375" style="310" bestFit="1" customWidth="1"/>
    <col min="4872" max="4872" width="13.42578125" style="310" customWidth="1"/>
    <col min="4873" max="4873" width="6.42578125" style="310" customWidth="1"/>
    <col min="4874" max="5105" width="9.140625" style="310"/>
    <col min="5106" max="5107" width="5.7109375" style="310" customWidth="1"/>
    <col min="5108" max="5108" width="6.140625" style="310" customWidth="1"/>
    <col min="5109" max="5109" width="26.85546875" style="310" customWidth="1"/>
    <col min="5110" max="5110" width="14" style="310" customWidth="1"/>
    <col min="5111" max="5111" width="13.140625" style="310" customWidth="1"/>
    <col min="5112" max="5112" width="9.5703125" style="310" customWidth="1"/>
    <col min="5113" max="5113" width="13.7109375" style="310" bestFit="1" customWidth="1"/>
    <col min="5114" max="5114" width="12.28515625" style="310" bestFit="1" customWidth="1"/>
    <col min="5115" max="5115" width="11.28515625" style="310" bestFit="1" customWidth="1"/>
    <col min="5116" max="5116" width="13.7109375" style="310" bestFit="1" customWidth="1"/>
    <col min="5117" max="5117" width="8.5703125" style="310" customWidth="1"/>
    <col min="5118" max="5118" width="13.7109375" style="310" bestFit="1" customWidth="1"/>
    <col min="5119" max="5119" width="12.28515625" style="310" bestFit="1" customWidth="1"/>
    <col min="5120" max="5120" width="11.28515625" style="310" bestFit="1" customWidth="1"/>
    <col min="5121" max="5121" width="12.85546875" style="310" customWidth="1"/>
    <col min="5122" max="5123" width="11.7109375" style="310" customWidth="1"/>
    <col min="5124" max="5124" width="13.5703125" style="310" customWidth="1"/>
    <col min="5125" max="5126" width="12.28515625" style="310" customWidth="1"/>
    <col min="5127" max="5127" width="13.7109375" style="310" bestFit="1" customWidth="1"/>
    <col min="5128" max="5128" width="13.42578125" style="310" customWidth="1"/>
    <col min="5129" max="5129" width="6.42578125" style="310" customWidth="1"/>
    <col min="5130" max="5361" width="9.140625" style="310"/>
    <col min="5362" max="5363" width="5.7109375" style="310" customWidth="1"/>
    <col min="5364" max="5364" width="6.140625" style="310" customWidth="1"/>
    <col min="5365" max="5365" width="26.85546875" style="310" customWidth="1"/>
    <col min="5366" max="5366" width="14" style="310" customWidth="1"/>
    <col min="5367" max="5367" width="13.140625" style="310" customWidth="1"/>
    <col min="5368" max="5368" width="9.5703125" style="310" customWidth="1"/>
    <col min="5369" max="5369" width="13.7109375" style="310" bestFit="1" customWidth="1"/>
    <col min="5370" max="5370" width="12.28515625" style="310" bestFit="1" customWidth="1"/>
    <col min="5371" max="5371" width="11.28515625" style="310" bestFit="1" customWidth="1"/>
    <col min="5372" max="5372" width="13.7109375" style="310" bestFit="1" customWidth="1"/>
    <col min="5373" max="5373" width="8.5703125" style="310" customWidth="1"/>
    <col min="5374" max="5374" width="13.7109375" style="310" bestFit="1" customWidth="1"/>
    <col min="5375" max="5375" width="12.28515625" style="310" bestFit="1" customWidth="1"/>
    <col min="5376" max="5376" width="11.28515625" style="310" bestFit="1" customWidth="1"/>
    <col min="5377" max="5377" width="12.85546875" style="310" customWidth="1"/>
    <col min="5378" max="5379" width="11.7109375" style="310" customWidth="1"/>
    <col min="5380" max="5380" width="13.5703125" style="310" customWidth="1"/>
    <col min="5381" max="5382" width="12.28515625" style="310" customWidth="1"/>
    <col min="5383" max="5383" width="13.7109375" style="310" bestFit="1" customWidth="1"/>
    <col min="5384" max="5384" width="13.42578125" style="310" customWidth="1"/>
    <col min="5385" max="5385" width="6.42578125" style="310" customWidth="1"/>
    <col min="5386" max="5617" width="9.140625" style="310"/>
    <col min="5618" max="5619" width="5.7109375" style="310" customWidth="1"/>
    <col min="5620" max="5620" width="6.140625" style="310" customWidth="1"/>
    <col min="5621" max="5621" width="26.85546875" style="310" customWidth="1"/>
    <col min="5622" max="5622" width="14" style="310" customWidth="1"/>
    <col min="5623" max="5623" width="13.140625" style="310" customWidth="1"/>
    <col min="5624" max="5624" width="9.5703125" style="310" customWidth="1"/>
    <col min="5625" max="5625" width="13.7109375" style="310" bestFit="1" customWidth="1"/>
    <col min="5626" max="5626" width="12.28515625" style="310" bestFit="1" customWidth="1"/>
    <col min="5627" max="5627" width="11.28515625" style="310" bestFit="1" customWidth="1"/>
    <col min="5628" max="5628" width="13.7109375" style="310" bestFit="1" customWidth="1"/>
    <col min="5629" max="5629" width="8.5703125" style="310" customWidth="1"/>
    <col min="5630" max="5630" width="13.7109375" style="310" bestFit="1" customWidth="1"/>
    <col min="5631" max="5631" width="12.28515625" style="310" bestFit="1" customWidth="1"/>
    <col min="5632" max="5632" width="11.28515625" style="310" bestFit="1" customWidth="1"/>
    <col min="5633" max="5633" width="12.85546875" style="310" customWidth="1"/>
    <col min="5634" max="5635" width="11.7109375" style="310" customWidth="1"/>
    <col min="5636" max="5636" width="13.5703125" style="310" customWidth="1"/>
    <col min="5637" max="5638" width="12.28515625" style="310" customWidth="1"/>
    <col min="5639" max="5639" width="13.7109375" style="310" bestFit="1" customWidth="1"/>
    <col min="5640" max="5640" width="13.42578125" style="310" customWidth="1"/>
    <col min="5641" max="5641" width="6.42578125" style="310" customWidth="1"/>
    <col min="5642" max="5873" width="9.140625" style="310"/>
    <col min="5874" max="5875" width="5.7109375" style="310" customWidth="1"/>
    <col min="5876" max="5876" width="6.140625" style="310" customWidth="1"/>
    <col min="5877" max="5877" width="26.85546875" style="310" customWidth="1"/>
    <col min="5878" max="5878" width="14" style="310" customWidth="1"/>
    <col min="5879" max="5879" width="13.140625" style="310" customWidth="1"/>
    <col min="5880" max="5880" width="9.5703125" style="310" customWidth="1"/>
    <col min="5881" max="5881" width="13.7109375" style="310" bestFit="1" customWidth="1"/>
    <col min="5882" max="5882" width="12.28515625" style="310" bestFit="1" customWidth="1"/>
    <col min="5883" max="5883" width="11.28515625" style="310" bestFit="1" customWidth="1"/>
    <col min="5884" max="5884" width="13.7109375" style="310" bestFit="1" customWidth="1"/>
    <col min="5885" max="5885" width="8.5703125" style="310" customWidth="1"/>
    <col min="5886" max="5886" width="13.7109375" style="310" bestFit="1" customWidth="1"/>
    <col min="5887" max="5887" width="12.28515625" style="310" bestFit="1" customWidth="1"/>
    <col min="5888" max="5888" width="11.28515625" style="310" bestFit="1" customWidth="1"/>
    <col min="5889" max="5889" width="12.85546875" style="310" customWidth="1"/>
    <col min="5890" max="5891" width="11.7109375" style="310" customWidth="1"/>
    <col min="5892" max="5892" width="13.5703125" style="310" customWidth="1"/>
    <col min="5893" max="5894" width="12.28515625" style="310" customWidth="1"/>
    <col min="5895" max="5895" width="13.7109375" style="310" bestFit="1" customWidth="1"/>
    <col min="5896" max="5896" width="13.42578125" style="310" customWidth="1"/>
    <col min="5897" max="5897" width="6.42578125" style="310" customWidth="1"/>
    <col min="5898" max="6129" width="9.140625" style="310"/>
    <col min="6130" max="6131" width="5.7109375" style="310" customWidth="1"/>
    <col min="6132" max="6132" width="6.140625" style="310" customWidth="1"/>
    <col min="6133" max="6133" width="26.85546875" style="310" customWidth="1"/>
    <col min="6134" max="6134" width="14" style="310" customWidth="1"/>
    <col min="6135" max="6135" width="13.140625" style="310" customWidth="1"/>
    <col min="6136" max="6136" width="9.5703125" style="310" customWidth="1"/>
    <col min="6137" max="6137" width="13.7109375" style="310" bestFit="1" customWidth="1"/>
    <col min="6138" max="6138" width="12.28515625" style="310" bestFit="1" customWidth="1"/>
    <col min="6139" max="6139" width="11.28515625" style="310" bestFit="1" customWidth="1"/>
    <col min="6140" max="6140" width="13.7109375" style="310" bestFit="1" customWidth="1"/>
    <col min="6141" max="6141" width="8.5703125" style="310" customWidth="1"/>
    <col min="6142" max="6142" width="13.7109375" style="310" bestFit="1" customWidth="1"/>
    <col min="6143" max="6143" width="12.28515625" style="310" bestFit="1" customWidth="1"/>
    <col min="6144" max="6144" width="11.28515625" style="310" bestFit="1" customWidth="1"/>
    <col min="6145" max="6145" width="12.85546875" style="310" customWidth="1"/>
    <col min="6146" max="6147" width="11.7109375" style="310" customWidth="1"/>
    <col min="6148" max="6148" width="13.5703125" style="310" customWidth="1"/>
    <col min="6149" max="6150" width="12.28515625" style="310" customWidth="1"/>
    <col min="6151" max="6151" width="13.7109375" style="310" bestFit="1" customWidth="1"/>
    <col min="6152" max="6152" width="13.42578125" style="310" customWidth="1"/>
    <col min="6153" max="6153" width="6.42578125" style="310" customWidth="1"/>
    <col min="6154" max="6385" width="9.140625" style="310"/>
    <col min="6386" max="6387" width="5.7109375" style="310" customWidth="1"/>
    <col min="6388" max="6388" width="6.140625" style="310" customWidth="1"/>
    <col min="6389" max="6389" width="26.85546875" style="310" customWidth="1"/>
    <col min="6390" max="6390" width="14" style="310" customWidth="1"/>
    <col min="6391" max="6391" width="13.140625" style="310" customWidth="1"/>
    <col min="6392" max="6392" width="9.5703125" style="310" customWidth="1"/>
    <col min="6393" max="6393" width="13.7109375" style="310" bestFit="1" customWidth="1"/>
    <col min="6394" max="6394" width="12.28515625" style="310" bestFit="1" customWidth="1"/>
    <col min="6395" max="6395" width="11.28515625" style="310" bestFit="1" customWidth="1"/>
    <col min="6396" max="6396" width="13.7109375" style="310" bestFit="1" customWidth="1"/>
    <col min="6397" max="6397" width="8.5703125" style="310" customWidth="1"/>
    <col min="6398" max="6398" width="13.7109375" style="310" bestFit="1" customWidth="1"/>
    <col min="6399" max="6399" width="12.28515625" style="310" bestFit="1" customWidth="1"/>
    <col min="6400" max="6400" width="11.28515625" style="310" bestFit="1" customWidth="1"/>
    <col min="6401" max="6401" width="12.85546875" style="310" customWidth="1"/>
    <col min="6402" max="6403" width="11.7109375" style="310" customWidth="1"/>
    <col min="6404" max="6404" width="13.5703125" style="310" customWidth="1"/>
    <col min="6405" max="6406" width="12.28515625" style="310" customWidth="1"/>
    <col min="6407" max="6407" width="13.7109375" style="310" bestFit="1" customWidth="1"/>
    <col min="6408" max="6408" width="13.42578125" style="310" customWidth="1"/>
    <col min="6409" max="6409" width="6.42578125" style="310" customWidth="1"/>
    <col min="6410" max="6641" width="9.140625" style="310"/>
    <col min="6642" max="6643" width="5.7109375" style="310" customWidth="1"/>
    <col min="6644" max="6644" width="6.140625" style="310" customWidth="1"/>
    <col min="6645" max="6645" width="26.85546875" style="310" customWidth="1"/>
    <col min="6646" max="6646" width="14" style="310" customWidth="1"/>
    <col min="6647" max="6647" width="13.140625" style="310" customWidth="1"/>
    <col min="6648" max="6648" width="9.5703125" style="310" customWidth="1"/>
    <col min="6649" max="6649" width="13.7109375" style="310" bestFit="1" customWidth="1"/>
    <col min="6650" max="6650" width="12.28515625" style="310" bestFit="1" customWidth="1"/>
    <col min="6651" max="6651" width="11.28515625" style="310" bestFit="1" customWidth="1"/>
    <col min="6652" max="6652" width="13.7109375" style="310" bestFit="1" customWidth="1"/>
    <col min="6653" max="6653" width="8.5703125" style="310" customWidth="1"/>
    <col min="6654" max="6654" width="13.7109375" style="310" bestFit="1" customWidth="1"/>
    <col min="6655" max="6655" width="12.28515625" style="310" bestFit="1" customWidth="1"/>
    <col min="6656" max="6656" width="11.28515625" style="310" bestFit="1" customWidth="1"/>
    <col min="6657" max="6657" width="12.85546875" style="310" customWidth="1"/>
    <col min="6658" max="6659" width="11.7109375" style="310" customWidth="1"/>
    <col min="6660" max="6660" width="13.5703125" style="310" customWidth="1"/>
    <col min="6661" max="6662" width="12.28515625" style="310" customWidth="1"/>
    <col min="6663" max="6663" width="13.7109375" style="310" bestFit="1" customWidth="1"/>
    <col min="6664" max="6664" width="13.42578125" style="310" customWidth="1"/>
    <col min="6665" max="6665" width="6.42578125" style="310" customWidth="1"/>
    <col min="6666" max="6897" width="9.140625" style="310"/>
    <col min="6898" max="6899" width="5.7109375" style="310" customWidth="1"/>
    <col min="6900" max="6900" width="6.140625" style="310" customWidth="1"/>
    <col min="6901" max="6901" width="26.85546875" style="310" customWidth="1"/>
    <col min="6902" max="6902" width="14" style="310" customWidth="1"/>
    <col min="6903" max="6903" width="13.140625" style="310" customWidth="1"/>
    <col min="6904" max="6904" width="9.5703125" style="310" customWidth="1"/>
    <col min="6905" max="6905" width="13.7109375" style="310" bestFit="1" customWidth="1"/>
    <col min="6906" max="6906" width="12.28515625" style="310" bestFit="1" customWidth="1"/>
    <col min="6907" max="6907" width="11.28515625" style="310" bestFit="1" customWidth="1"/>
    <col min="6908" max="6908" width="13.7109375" style="310" bestFit="1" customWidth="1"/>
    <col min="6909" max="6909" width="8.5703125" style="310" customWidth="1"/>
    <col min="6910" max="6910" width="13.7109375" style="310" bestFit="1" customWidth="1"/>
    <col min="6911" max="6911" width="12.28515625" style="310" bestFit="1" customWidth="1"/>
    <col min="6912" max="6912" width="11.28515625" style="310" bestFit="1" customWidth="1"/>
    <col min="6913" max="6913" width="12.85546875" style="310" customWidth="1"/>
    <col min="6914" max="6915" width="11.7109375" style="310" customWidth="1"/>
    <col min="6916" max="6916" width="13.5703125" style="310" customWidth="1"/>
    <col min="6917" max="6918" width="12.28515625" style="310" customWidth="1"/>
    <col min="6919" max="6919" width="13.7109375" style="310" bestFit="1" customWidth="1"/>
    <col min="6920" max="6920" width="13.42578125" style="310" customWidth="1"/>
    <col min="6921" max="6921" width="6.42578125" style="310" customWidth="1"/>
    <col min="6922" max="7153" width="9.140625" style="310"/>
    <col min="7154" max="7155" width="5.7109375" style="310" customWidth="1"/>
    <col min="7156" max="7156" width="6.140625" style="310" customWidth="1"/>
    <col min="7157" max="7157" width="26.85546875" style="310" customWidth="1"/>
    <col min="7158" max="7158" width="14" style="310" customWidth="1"/>
    <col min="7159" max="7159" width="13.140625" style="310" customWidth="1"/>
    <col min="7160" max="7160" width="9.5703125" style="310" customWidth="1"/>
    <col min="7161" max="7161" width="13.7109375" style="310" bestFit="1" customWidth="1"/>
    <col min="7162" max="7162" width="12.28515625" style="310" bestFit="1" customWidth="1"/>
    <col min="7163" max="7163" width="11.28515625" style="310" bestFit="1" customWidth="1"/>
    <col min="7164" max="7164" width="13.7109375" style="310" bestFit="1" customWidth="1"/>
    <col min="7165" max="7165" width="8.5703125" style="310" customWidth="1"/>
    <col min="7166" max="7166" width="13.7109375" style="310" bestFit="1" customWidth="1"/>
    <col min="7167" max="7167" width="12.28515625" style="310" bestFit="1" customWidth="1"/>
    <col min="7168" max="7168" width="11.28515625" style="310" bestFit="1" customWidth="1"/>
    <col min="7169" max="7169" width="12.85546875" style="310" customWidth="1"/>
    <col min="7170" max="7171" width="11.7109375" style="310" customWidth="1"/>
    <col min="7172" max="7172" width="13.5703125" style="310" customWidth="1"/>
    <col min="7173" max="7174" width="12.28515625" style="310" customWidth="1"/>
    <col min="7175" max="7175" width="13.7109375" style="310" bestFit="1" customWidth="1"/>
    <col min="7176" max="7176" width="13.42578125" style="310" customWidth="1"/>
    <col min="7177" max="7177" width="6.42578125" style="310" customWidth="1"/>
    <col min="7178" max="7409" width="9.140625" style="310"/>
    <col min="7410" max="7411" width="5.7109375" style="310" customWidth="1"/>
    <col min="7412" max="7412" width="6.140625" style="310" customWidth="1"/>
    <col min="7413" max="7413" width="26.85546875" style="310" customWidth="1"/>
    <col min="7414" max="7414" width="14" style="310" customWidth="1"/>
    <col min="7415" max="7415" width="13.140625" style="310" customWidth="1"/>
    <col min="7416" max="7416" width="9.5703125" style="310" customWidth="1"/>
    <col min="7417" max="7417" width="13.7109375" style="310" bestFit="1" customWidth="1"/>
    <col min="7418" max="7418" width="12.28515625" style="310" bestFit="1" customWidth="1"/>
    <col min="7419" max="7419" width="11.28515625" style="310" bestFit="1" customWidth="1"/>
    <col min="7420" max="7420" width="13.7109375" style="310" bestFit="1" customWidth="1"/>
    <col min="7421" max="7421" width="8.5703125" style="310" customWidth="1"/>
    <col min="7422" max="7422" width="13.7109375" style="310" bestFit="1" customWidth="1"/>
    <col min="7423" max="7423" width="12.28515625" style="310" bestFit="1" customWidth="1"/>
    <col min="7424" max="7424" width="11.28515625" style="310" bestFit="1" customWidth="1"/>
    <col min="7425" max="7425" width="12.85546875" style="310" customWidth="1"/>
    <col min="7426" max="7427" width="11.7109375" style="310" customWidth="1"/>
    <col min="7428" max="7428" width="13.5703125" style="310" customWidth="1"/>
    <col min="7429" max="7430" width="12.28515625" style="310" customWidth="1"/>
    <col min="7431" max="7431" width="13.7109375" style="310" bestFit="1" customWidth="1"/>
    <col min="7432" max="7432" width="13.42578125" style="310" customWidth="1"/>
    <col min="7433" max="7433" width="6.42578125" style="310" customWidth="1"/>
    <col min="7434" max="7665" width="9.140625" style="310"/>
    <col min="7666" max="7667" width="5.7109375" style="310" customWidth="1"/>
    <col min="7668" max="7668" width="6.140625" style="310" customWidth="1"/>
    <col min="7669" max="7669" width="26.85546875" style="310" customWidth="1"/>
    <col min="7670" max="7670" width="14" style="310" customWidth="1"/>
    <col min="7671" max="7671" width="13.140625" style="310" customWidth="1"/>
    <col min="7672" max="7672" width="9.5703125" style="310" customWidth="1"/>
    <col min="7673" max="7673" width="13.7109375" style="310" bestFit="1" customWidth="1"/>
    <col min="7674" max="7674" width="12.28515625" style="310" bestFit="1" customWidth="1"/>
    <col min="7675" max="7675" width="11.28515625" style="310" bestFit="1" customWidth="1"/>
    <col min="7676" max="7676" width="13.7109375" style="310" bestFit="1" customWidth="1"/>
    <col min="7677" max="7677" width="8.5703125" style="310" customWidth="1"/>
    <col min="7678" max="7678" width="13.7109375" style="310" bestFit="1" customWidth="1"/>
    <col min="7679" max="7679" width="12.28515625" style="310" bestFit="1" customWidth="1"/>
    <col min="7680" max="7680" width="11.28515625" style="310" bestFit="1" customWidth="1"/>
    <col min="7681" max="7681" width="12.85546875" style="310" customWidth="1"/>
    <col min="7682" max="7683" width="11.7109375" style="310" customWidth="1"/>
    <col min="7684" max="7684" width="13.5703125" style="310" customWidth="1"/>
    <col min="7685" max="7686" width="12.28515625" style="310" customWidth="1"/>
    <col min="7687" max="7687" width="13.7109375" style="310" bestFit="1" customWidth="1"/>
    <col min="7688" max="7688" width="13.42578125" style="310" customWidth="1"/>
    <col min="7689" max="7689" width="6.42578125" style="310" customWidth="1"/>
    <col min="7690" max="7921" width="9.140625" style="310"/>
    <col min="7922" max="7923" width="5.7109375" style="310" customWidth="1"/>
    <col min="7924" max="7924" width="6.140625" style="310" customWidth="1"/>
    <col min="7925" max="7925" width="26.85546875" style="310" customWidth="1"/>
    <col min="7926" max="7926" width="14" style="310" customWidth="1"/>
    <col min="7927" max="7927" width="13.140625" style="310" customWidth="1"/>
    <col min="7928" max="7928" width="9.5703125" style="310" customWidth="1"/>
    <col min="7929" max="7929" width="13.7109375" style="310" bestFit="1" customWidth="1"/>
    <col min="7930" max="7930" width="12.28515625" style="310" bestFit="1" customWidth="1"/>
    <col min="7931" max="7931" width="11.28515625" style="310" bestFit="1" customWidth="1"/>
    <col min="7932" max="7932" width="13.7109375" style="310" bestFit="1" customWidth="1"/>
    <col min="7933" max="7933" width="8.5703125" style="310" customWidth="1"/>
    <col min="7934" max="7934" width="13.7109375" style="310" bestFit="1" customWidth="1"/>
    <col min="7935" max="7935" width="12.28515625" style="310" bestFit="1" customWidth="1"/>
    <col min="7936" max="7936" width="11.28515625" style="310" bestFit="1" customWidth="1"/>
    <col min="7937" max="7937" width="12.85546875" style="310" customWidth="1"/>
    <col min="7938" max="7939" width="11.7109375" style="310" customWidth="1"/>
    <col min="7940" max="7940" width="13.5703125" style="310" customWidth="1"/>
    <col min="7941" max="7942" width="12.28515625" style="310" customWidth="1"/>
    <col min="7943" max="7943" width="13.7109375" style="310" bestFit="1" customWidth="1"/>
    <col min="7944" max="7944" width="13.42578125" style="310" customWidth="1"/>
    <col min="7945" max="7945" width="6.42578125" style="310" customWidth="1"/>
    <col min="7946" max="8177" width="9.140625" style="310"/>
    <col min="8178" max="8179" width="5.7109375" style="310" customWidth="1"/>
    <col min="8180" max="8180" width="6.140625" style="310" customWidth="1"/>
    <col min="8181" max="8181" width="26.85546875" style="310" customWidth="1"/>
    <col min="8182" max="8182" width="14" style="310" customWidth="1"/>
    <col min="8183" max="8183" width="13.140625" style="310" customWidth="1"/>
    <col min="8184" max="8184" width="9.5703125" style="310" customWidth="1"/>
    <col min="8185" max="8185" width="13.7109375" style="310" bestFit="1" customWidth="1"/>
    <col min="8186" max="8186" width="12.28515625" style="310" bestFit="1" customWidth="1"/>
    <col min="8187" max="8187" width="11.28515625" style="310" bestFit="1" customWidth="1"/>
    <col min="8188" max="8188" width="13.7109375" style="310" bestFit="1" customWidth="1"/>
    <col min="8189" max="8189" width="8.5703125" style="310" customWidth="1"/>
    <col min="8190" max="8190" width="13.7109375" style="310" bestFit="1" customWidth="1"/>
    <col min="8191" max="8191" width="12.28515625" style="310" bestFit="1" customWidth="1"/>
    <col min="8192" max="8192" width="11.28515625" style="310" bestFit="1" customWidth="1"/>
    <col min="8193" max="8193" width="12.85546875" style="310" customWidth="1"/>
    <col min="8194" max="8195" width="11.7109375" style="310" customWidth="1"/>
    <col min="8196" max="8196" width="13.5703125" style="310" customWidth="1"/>
    <col min="8197" max="8198" width="12.28515625" style="310" customWidth="1"/>
    <col min="8199" max="8199" width="13.7109375" style="310" bestFit="1" customWidth="1"/>
    <col min="8200" max="8200" width="13.42578125" style="310" customWidth="1"/>
    <col min="8201" max="8201" width="6.42578125" style="310" customWidth="1"/>
    <col min="8202" max="8433" width="9.140625" style="310"/>
    <col min="8434" max="8435" width="5.7109375" style="310" customWidth="1"/>
    <col min="8436" max="8436" width="6.140625" style="310" customWidth="1"/>
    <col min="8437" max="8437" width="26.85546875" style="310" customWidth="1"/>
    <col min="8438" max="8438" width="14" style="310" customWidth="1"/>
    <col min="8439" max="8439" width="13.140625" style="310" customWidth="1"/>
    <col min="8440" max="8440" width="9.5703125" style="310" customWidth="1"/>
    <col min="8441" max="8441" width="13.7109375" style="310" bestFit="1" customWidth="1"/>
    <col min="8442" max="8442" width="12.28515625" style="310" bestFit="1" customWidth="1"/>
    <col min="8443" max="8443" width="11.28515625" style="310" bestFit="1" customWidth="1"/>
    <col min="8444" max="8444" width="13.7109375" style="310" bestFit="1" customWidth="1"/>
    <col min="8445" max="8445" width="8.5703125" style="310" customWidth="1"/>
    <col min="8446" max="8446" width="13.7109375" style="310" bestFit="1" customWidth="1"/>
    <col min="8447" max="8447" width="12.28515625" style="310" bestFit="1" customWidth="1"/>
    <col min="8448" max="8448" width="11.28515625" style="310" bestFit="1" customWidth="1"/>
    <col min="8449" max="8449" width="12.85546875" style="310" customWidth="1"/>
    <col min="8450" max="8451" width="11.7109375" style="310" customWidth="1"/>
    <col min="8452" max="8452" width="13.5703125" style="310" customWidth="1"/>
    <col min="8453" max="8454" width="12.28515625" style="310" customWidth="1"/>
    <col min="8455" max="8455" width="13.7109375" style="310" bestFit="1" customWidth="1"/>
    <col min="8456" max="8456" width="13.42578125" style="310" customWidth="1"/>
    <col min="8457" max="8457" width="6.42578125" style="310" customWidth="1"/>
    <col min="8458" max="8689" width="9.140625" style="310"/>
    <col min="8690" max="8691" width="5.7109375" style="310" customWidth="1"/>
    <col min="8692" max="8692" width="6.140625" style="310" customWidth="1"/>
    <col min="8693" max="8693" width="26.85546875" style="310" customWidth="1"/>
    <col min="8694" max="8694" width="14" style="310" customWidth="1"/>
    <col min="8695" max="8695" width="13.140625" style="310" customWidth="1"/>
    <col min="8696" max="8696" width="9.5703125" style="310" customWidth="1"/>
    <col min="8697" max="8697" width="13.7109375" style="310" bestFit="1" customWidth="1"/>
    <col min="8698" max="8698" width="12.28515625" style="310" bestFit="1" customWidth="1"/>
    <col min="8699" max="8699" width="11.28515625" style="310" bestFit="1" customWidth="1"/>
    <col min="8700" max="8700" width="13.7109375" style="310" bestFit="1" customWidth="1"/>
    <col min="8701" max="8701" width="8.5703125" style="310" customWidth="1"/>
    <col min="8702" max="8702" width="13.7109375" style="310" bestFit="1" customWidth="1"/>
    <col min="8703" max="8703" width="12.28515625" style="310" bestFit="1" customWidth="1"/>
    <col min="8704" max="8704" width="11.28515625" style="310" bestFit="1" customWidth="1"/>
    <col min="8705" max="8705" width="12.85546875" style="310" customWidth="1"/>
    <col min="8706" max="8707" width="11.7109375" style="310" customWidth="1"/>
    <col min="8708" max="8708" width="13.5703125" style="310" customWidth="1"/>
    <col min="8709" max="8710" width="12.28515625" style="310" customWidth="1"/>
    <col min="8711" max="8711" width="13.7109375" style="310" bestFit="1" customWidth="1"/>
    <col min="8712" max="8712" width="13.42578125" style="310" customWidth="1"/>
    <col min="8713" max="8713" width="6.42578125" style="310" customWidth="1"/>
    <col min="8714" max="8945" width="9.140625" style="310"/>
    <col min="8946" max="8947" width="5.7109375" style="310" customWidth="1"/>
    <col min="8948" max="8948" width="6.140625" style="310" customWidth="1"/>
    <col min="8949" max="8949" width="26.85546875" style="310" customWidth="1"/>
    <col min="8950" max="8950" width="14" style="310" customWidth="1"/>
    <col min="8951" max="8951" width="13.140625" style="310" customWidth="1"/>
    <col min="8952" max="8952" width="9.5703125" style="310" customWidth="1"/>
    <col min="8953" max="8953" width="13.7109375" style="310" bestFit="1" customWidth="1"/>
    <col min="8954" max="8954" width="12.28515625" style="310" bestFit="1" customWidth="1"/>
    <col min="8955" max="8955" width="11.28515625" style="310" bestFit="1" customWidth="1"/>
    <col min="8956" max="8956" width="13.7109375" style="310" bestFit="1" customWidth="1"/>
    <col min="8957" max="8957" width="8.5703125" style="310" customWidth="1"/>
    <col min="8958" max="8958" width="13.7109375" style="310" bestFit="1" customWidth="1"/>
    <col min="8959" max="8959" width="12.28515625" style="310" bestFit="1" customWidth="1"/>
    <col min="8960" max="8960" width="11.28515625" style="310" bestFit="1" customWidth="1"/>
    <col min="8961" max="8961" width="12.85546875" style="310" customWidth="1"/>
    <col min="8962" max="8963" width="11.7109375" style="310" customWidth="1"/>
    <col min="8964" max="8964" width="13.5703125" style="310" customWidth="1"/>
    <col min="8965" max="8966" width="12.28515625" style="310" customWidth="1"/>
    <col min="8967" max="8967" width="13.7109375" style="310" bestFit="1" customWidth="1"/>
    <col min="8968" max="8968" width="13.42578125" style="310" customWidth="1"/>
    <col min="8969" max="8969" width="6.42578125" style="310" customWidth="1"/>
    <col min="8970" max="9201" width="9.140625" style="310"/>
    <col min="9202" max="9203" width="5.7109375" style="310" customWidth="1"/>
    <col min="9204" max="9204" width="6.140625" style="310" customWidth="1"/>
    <col min="9205" max="9205" width="26.85546875" style="310" customWidth="1"/>
    <col min="9206" max="9206" width="14" style="310" customWidth="1"/>
    <col min="9207" max="9207" width="13.140625" style="310" customWidth="1"/>
    <col min="9208" max="9208" width="9.5703125" style="310" customWidth="1"/>
    <col min="9209" max="9209" width="13.7109375" style="310" bestFit="1" customWidth="1"/>
    <col min="9210" max="9210" width="12.28515625" style="310" bestFit="1" customWidth="1"/>
    <col min="9211" max="9211" width="11.28515625" style="310" bestFit="1" customWidth="1"/>
    <col min="9212" max="9212" width="13.7109375" style="310" bestFit="1" customWidth="1"/>
    <col min="9213" max="9213" width="8.5703125" style="310" customWidth="1"/>
    <col min="9214" max="9214" width="13.7109375" style="310" bestFit="1" customWidth="1"/>
    <col min="9215" max="9215" width="12.28515625" style="310" bestFit="1" customWidth="1"/>
    <col min="9216" max="9216" width="11.28515625" style="310" bestFit="1" customWidth="1"/>
    <col min="9217" max="9217" width="12.85546875" style="310" customWidth="1"/>
    <col min="9218" max="9219" width="11.7109375" style="310" customWidth="1"/>
    <col min="9220" max="9220" width="13.5703125" style="310" customWidth="1"/>
    <col min="9221" max="9222" width="12.28515625" style="310" customWidth="1"/>
    <col min="9223" max="9223" width="13.7109375" style="310" bestFit="1" customWidth="1"/>
    <col min="9224" max="9224" width="13.42578125" style="310" customWidth="1"/>
    <col min="9225" max="9225" width="6.42578125" style="310" customWidth="1"/>
    <col min="9226" max="9457" width="9.140625" style="310"/>
    <col min="9458" max="9459" width="5.7109375" style="310" customWidth="1"/>
    <col min="9460" max="9460" width="6.140625" style="310" customWidth="1"/>
    <col min="9461" max="9461" width="26.85546875" style="310" customWidth="1"/>
    <col min="9462" max="9462" width="14" style="310" customWidth="1"/>
    <col min="9463" max="9463" width="13.140625" style="310" customWidth="1"/>
    <col min="9464" max="9464" width="9.5703125" style="310" customWidth="1"/>
    <col min="9465" max="9465" width="13.7109375" style="310" bestFit="1" customWidth="1"/>
    <col min="9466" max="9466" width="12.28515625" style="310" bestFit="1" customWidth="1"/>
    <col min="9467" max="9467" width="11.28515625" style="310" bestFit="1" customWidth="1"/>
    <col min="9468" max="9468" width="13.7109375" style="310" bestFit="1" customWidth="1"/>
    <col min="9469" max="9469" width="8.5703125" style="310" customWidth="1"/>
    <col min="9470" max="9470" width="13.7109375" style="310" bestFit="1" customWidth="1"/>
    <col min="9471" max="9471" width="12.28515625" style="310" bestFit="1" customWidth="1"/>
    <col min="9472" max="9472" width="11.28515625" style="310" bestFit="1" customWidth="1"/>
    <col min="9473" max="9473" width="12.85546875" style="310" customWidth="1"/>
    <col min="9474" max="9475" width="11.7109375" style="310" customWidth="1"/>
    <col min="9476" max="9476" width="13.5703125" style="310" customWidth="1"/>
    <col min="9477" max="9478" width="12.28515625" style="310" customWidth="1"/>
    <col min="9479" max="9479" width="13.7109375" style="310" bestFit="1" customWidth="1"/>
    <col min="9480" max="9480" width="13.42578125" style="310" customWidth="1"/>
    <col min="9481" max="9481" width="6.42578125" style="310" customWidth="1"/>
    <col min="9482" max="9713" width="9.140625" style="310"/>
    <col min="9714" max="9715" width="5.7109375" style="310" customWidth="1"/>
    <col min="9716" max="9716" width="6.140625" style="310" customWidth="1"/>
    <col min="9717" max="9717" width="26.85546875" style="310" customWidth="1"/>
    <col min="9718" max="9718" width="14" style="310" customWidth="1"/>
    <col min="9719" max="9719" width="13.140625" style="310" customWidth="1"/>
    <col min="9720" max="9720" width="9.5703125" style="310" customWidth="1"/>
    <col min="9721" max="9721" width="13.7109375" style="310" bestFit="1" customWidth="1"/>
    <col min="9722" max="9722" width="12.28515625" style="310" bestFit="1" customWidth="1"/>
    <col min="9723" max="9723" width="11.28515625" style="310" bestFit="1" customWidth="1"/>
    <col min="9724" max="9724" width="13.7109375" style="310" bestFit="1" customWidth="1"/>
    <col min="9725" max="9725" width="8.5703125" style="310" customWidth="1"/>
    <col min="9726" max="9726" width="13.7109375" style="310" bestFit="1" customWidth="1"/>
    <col min="9727" max="9727" width="12.28515625" style="310" bestFit="1" customWidth="1"/>
    <col min="9728" max="9728" width="11.28515625" style="310" bestFit="1" customWidth="1"/>
    <col min="9729" max="9729" width="12.85546875" style="310" customWidth="1"/>
    <col min="9730" max="9731" width="11.7109375" style="310" customWidth="1"/>
    <col min="9732" max="9732" width="13.5703125" style="310" customWidth="1"/>
    <col min="9733" max="9734" width="12.28515625" style="310" customWidth="1"/>
    <col min="9735" max="9735" width="13.7109375" style="310" bestFit="1" customWidth="1"/>
    <col min="9736" max="9736" width="13.42578125" style="310" customWidth="1"/>
    <col min="9737" max="9737" width="6.42578125" style="310" customWidth="1"/>
    <col min="9738" max="9969" width="9.140625" style="310"/>
    <col min="9970" max="9971" width="5.7109375" style="310" customWidth="1"/>
    <col min="9972" max="9972" width="6.140625" style="310" customWidth="1"/>
    <col min="9973" max="9973" width="26.85546875" style="310" customWidth="1"/>
    <col min="9974" max="9974" width="14" style="310" customWidth="1"/>
    <col min="9975" max="9975" width="13.140625" style="310" customWidth="1"/>
    <col min="9976" max="9976" width="9.5703125" style="310" customWidth="1"/>
    <col min="9977" max="9977" width="13.7109375" style="310" bestFit="1" customWidth="1"/>
    <col min="9978" max="9978" width="12.28515625" style="310" bestFit="1" customWidth="1"/>
    <col min="9979" max="9979" width="11.28515625" style="310" bestFit="1" customWidth="1"/>
    <col min="9980" max="9980" width="13.7109375" style="310" bestFit="1" customWidth="1"/>
    <col min="9981" max="9981" width="8.5703125" style="310" customWidth="1"/>
    <col min="9982" max="9982" width="13.7109375" style="310" bestFit="1" customWidth="1"/>
    <col min="9983" max="9983" width="12.28515625" style="310" bestFit="1" customWidth="1"/>
    <col min="9984" max="9984" width="11.28515625" style="310" bestFit="1" customWidth="1"/>
    <col min="9985" max="9985" width="12.85546875" style="310" customWidth="1"/>
    <col min="9986" max="9987" width="11.7109375" style="310" customWidth="1"/>
    <col min="9988" max="9988" width="13.5703125" style="310" customWidth="1"/>
    <col min="9989" max="9990" width="12.28515625" style="310" customWidth="1"/>
    <col min="9991" max="9991" width="13.7109375" style="310" bestFit="1" customWidth="1"/>
    <col min="9992" max="9992" width="13.42578125" style="310" customWidth="1"/>
    <col min="9993" max="9993" width="6.42578125" style="310" customWidth="1"/>
    <col min="9994" max="10225" width="9.140625" style="310"/>
    <col min="10226" max="10227" width="5.7109375" style="310" customWidth="1"/>
    <col min="10228" max="10228" width="6.140625" style="310" customWidth="1"/>
    <col min="10229" max="10229" width="26.85546875" style="310" customWidth="1"/>
    <col min="10230" max="10230" width="14" style="310" customWidth="1"/>
    <col min="10231" max="10231" width="13.140625" style="310" customWidth="1"/>
    <col min="10232" max="10232" width="9.5703125" style="310" customWidth="1"/>
    <col min="10233" max="10233" width="13.7109375" style="310" bestFit="1" customWidth="1"/>
    <col min="10234" max="10234" width="12.28515625" style="310" bestFit="1" customWidth="1"/>
    <col min="10235" max="10235" width="11.28515625" style="310" bestFit="1" customWidth="1"/>
    <col min="10236" max="10236" width="13.7109375" style="310" bestFit="1" customWidth="1"/>
    <col min="10237" max="10237" width="8.5703125" style="310" customWidth="1"/>
    <col min="10238" max="10238" width="13.7109375" style="310" bestFit="1" customWidth="1"/>
    <col min="10239" max="10239" width="12.28515625" style="310" bestFit="1" customWidth="1"/>
    <col min="10240" max="10240" width="11.28515625" style="310" bestFit="1" customWidth="1"/>
    <col min="10241" max="10241" width="12.85546875" style="310" customWidth="1"/>
    <col min="10242" max="10243" width="11.7109375" style="310" customWidth="1"/>
    <col min="10244" max="10244" width="13.5703125" style="310" customWidth="1"/>
    <col min="10245" max="10246" width="12.28515625" style="310" customWidth="1"/>
    <col min="10247" max="10247" width="13.7109375" style="310" bestFit="1" customWidth="1"/>
    <col min="10248" max="10248" width="13.42578125" style="310" customWidth="1"/>
    <col min="10249" max="10249" width="6.42578125" style="310" customWidth="1"/>
    <col min="10250" max="10481" width="9.140625" style="310"/>
    <col min="10482" max="10483" width="5.7109375" style="310" customWidth="1"/>
    <col min="10484" max="10484" width="6.140625" style="310" customWidth="1"/>
    <col min="10485" max="10485" width="26.85546875" style="310" customWidth="1"/>
    <col min="10486" max="10486" width="14" style="310" customWidth="1"/>
    <col min="10487" max="10487" width="13.140625" style="310" customWidth="1"/>
    <col min="10488" max="10488" width="9.5703125" style="310" customWidth="1"/>
    <col min="10489" max="10489" width="13.7109375" style="310" bestFit="1" customWidth="1"/>
    <col min="10490" max="10490" width="12.28515625" style="310" bestFit="1" customWidth="1"/>
    <col min="10491" max="10491" width="11.28515625" style="310" bestFit="1" customWidth="1"/>
    <col min="10492" max="10492" width="13.7109375" style="310" bestFit="1" customWidth="1"/>
    <col min="10493" max="10493" width="8.5703125" style="310" customWidth="1"/>
    <col min="10494" max="10494" width="13.7109375" style="310" bestFit="1" customWidth="1"/>
    <col min="10495" max="10495" width="12.28515625" style="310" bestFit="1" customWidth="1"/>
    <col min="10496" max="10496" width="11.28515625" style="310" bestFit="1" customWidth="1"/>
    <col min="10497" max="10497" width="12.85546875" style="310" customWidth="1"/>
    <col min="10498" max="10499" width="11.7109375" style="310" customWidth="1"/>
    <col min="10500" max="10500" width="13.5703125" style="310" customWidth="1"/>
    <col min="10501" max="10502" width="12.28515625" style="310" customWidth="1"/>
    <col min="10503" max="10503" width="13.7109375" style="310" bestFit="1" customWidth="1"/>
    <col min="10504" max="10504" width="13.42578125" style="310" customWidth="1"/>
    <col min="10505" max="10505" width="6.42578125" style="310" customWidth="1"/>
    <col min="10506" max="10737" width="9.140625" style="310"/>
    <col min="10738" max="10739" width="5.7109375" style="310" customWidth="1"/>
    <col min="10740" max="10740" width="6.140625" style="310" customWidth="1"/>
    <col min="10741" max="10741" width="26.85546875" style="310" customWidth="1"/>
    <col min="10742" max="10742" width="14" style="310" customWidth="1"/>
    <col min="10743" max="10743" width="13.140625" style="310" customWidth="1"/>
    <col min="10744" max="10744" width="9.5703125" style="310" customWidth="1"/>
    <col min="10745" max="10745" width="13.7109375" style="310" bestFit="1" customWidth="1"/>
    <col min="10746" max="10746" width="12.28515625" style="310" bestFit="1" customWidth="1"/>
    <col min="10747" max="10747" width="11.28515625" style="310" bestFit="1" customWidth="1"/>
    <col min="10748" max="10748" width="13.7109375" style="310" bestFit="1" customWidth="1"/>
    <col min="10749" max="10749" width="8.5703125" style="310" customWidth="1"/>
    <col min="10750" max="10750" width="13.7109375" style="310" bestFit="1" customWidth="1"/>
    <col min="10751" max="10751" width="12.28515625" style="310" bestFit="1" customWidth="1"/>
    <col min="10752" max="10752" width="11.28515625" style="310" bestFit="1" customWidth="1"/>
    <col min="10753" max="10753" width="12.85546875" style="310" customWidth="1"/>
    <col min="10754" max="10755" width="11.7109375" style="310" customWidth="1"/>
    <col min="10756" max="10756" width="13.5703125" style="310" customWidth="1"/>
    <col min="10757" max="10758" width="12.28515625" style="310" customWidth="1"/>
    <col min="10759" max="10759" width="13.7109375" style="310" bestFit="1" customWidth="1"/>
    <col min="10760" max="10760" width="13.42578125" style="310" customWidth="1"/>
    <col min="10761" max="10761" width="6.42578125" style="310" customWidth="1"/>
    <col min="10762" max="10993" width="9.140625" style="310"/>
    <col min="10994" max="10995" width="5.7109375" style="310" customWidth="1"/>
    <col min="10996" max="10996" width="6.140625" style="310" customWidth="1"/>
    <col min="10997" max="10997" width="26.85546875" style="310" customWidth="1"/>
    <col min="10998" max="10998" width="14" style="310" customWidth="1"/>
    <col min="10999" max="10999" width="13.140625" style="310" customWidth="1"/>
    <col min="11000" max="11000" width="9.5703125" style="310" customWidth="1"/>
    <col min="11001" max="11001" width="13.7109375" style="310" bestFit="1" customWidth="1"/>
    <col min="11002" max="11002" width="12.28515625" style="310" bestFit="1" customWidth="1"/>
    <col min="11003" max="11003" width="11.28515625" style="310" bestFit="1" customWidth="1"/>
    <col min="11004" max="11004" width="13.7109375" style="310" bestFit="1" customWidth="1"/>
    <col min="11005" max="11005" width="8.5703125" style="310" customWidth="1"/>
    <col min="11006" max="11006" width="13.7109375" style="310" bestFit="1" customWidth="1"/>
    <col min="11007" max="11007" width="12.28515625" style="310" bestFit="1" customWidth="1"/>
    <col min="11008" max="11008" width="11.28515625" style="310" bestFit="1" customWidth="1"/>
    <col min="11009" max="11009" width="12.85546875" style="310" customWidth="1"/>
    <col min="11010" max="11011" width="11.7109375" style="310" customWidth="1"/>
    <col min="11012" max="11012" width="13.5703125" style="310" customWidth="1"/>
    <col min="11013" max="11014" width="12.28515625" style="310" customWidth="1"/>
    <col min="11015" max="11015" width="13.7109375" style="310" bestFit="1" customWidth="1"/>
    <col min="11016" max="11016" width="13.42578125" style="310" customWidth="1"/>
    <col min="11017" max="11017" width="6.42578125" style="310" customWidth="1"/>
    <col min="11018" max="11249" width="9.140625" style="310"/>
    <col min="11250" max="11251" width="5.7109375" style="310" customWidth="1"/>
    <col min="11252" max="11252" width="6.140625" style="310" customWidth="1"/>
    <col min="11253" max="11253" width="26.85546875" style="310" customWidth="1"/>
    <col min="11254" max="11254" width="14" style="310" customWidth="1"/>
    <col min="11255" max="11255" width="13.140625" style="310" customWidth="1"/>
    <col min="11256" max="11256" width="9.5703125" style="310" customWidth="1"/>
    <col min="11257" max="11257" width="13.7109375" style="310" bestFit="1" customWidth="1"/>
    <col min="11258" max="11258" width="12.28515625" style="310" bestFit="1" customWidth="1"/>
    <col min="11259" max="11259" width="11.28515625" style="310" bestFit="1" customWidth="1"/>
    <col min="11260" max="11260" width="13.7109375" style="310" bestFit="1" customWidth="1"/>
    <col min="11261" max="11261" width="8.5703125" style="310" customWidth="1"/>
    <col min="11262" max="11262" width="13.7109375" style="310" bestFit="1" customWidth="1"/>
    <col min="11263" max="11263" width="12.28515625" style="310" bestFit="1" customWidth="1"/>
    <col min="11264" max="11264" width="11.28515625" style="310" bestFit="1" customWidth="1"/>
    <col min="11265" max="11265" width="12.85546875" style="310" customWidth="1"/>
    <col min="11266" max="11267" width="11.7109375" style="310" customWidth="1"/>
    <col min="11268" max="11268" width="13.5703125" style="310" customWidth="1"/>
    <col min="11269" max="11270" width="12.28515625" style="310" customWidth="1"/>
    <col min="11271" max="11271" width="13.7109375" style="310" bestFit="1" customWidth="1"/>
    <col min="11272" max="11272" width="13.42578125" style="310" customWidth="1"/>
    <col min="11273" max="11273" width="6.42578125" style="310" customWidth="1"/>
    <col min="11274" max="11505" width="9.140625" style="310"/>
    <col min="11506" max="11507" width="5.7109375" style="310" customWidth="1"/>
    <col min="11508" max="11508" width="6.140625" style="310" customWidth="1"/>
    <col min="11509" max="11509" width="26.85546875" style="310" customWidth="1"/>
    <col min="11510" max="11510" width="14" style="310" customWidth="1"/>
    <col min="11511" max="11511" width="13.140625" style="310" customWidth="1"/>
    <col min="11512" max="11512" width="9.5703125" style="310" customWidth="1"/>
    <col min="11513" max="11513" width="13.7109375" style="310" bestFit="1" customWidth="1"/>
    <col min="11514" max="11514" width="12.28515625" style="310" bestFit="1" customWidth="1"/>
    <col min="11515" max="11515" width="11.28515625" style="310" bestFit="1" customWidth="1"/>
    <col min="11516" max="11516" width="13.7109375" style="310" bestFit="1" customWidth="1"/>
    <col min="11517" max="11517" width="8.5703125" style="310" customWidth="1"/>
    <col min="11518" max="11518" width="13.7109375" style="310" bestFit="1" customWidth="1"/>
    <col min="11519" max="11519" width="12.28515625" style="310" bestFit="1" customWidth="1"/>
    <col min="11520" max="11520" width="11.28515625" style="310" bestFit="1" customWidth="1"/>
    <col min="11521" max="11521" width="12.85546875" style="310" customWidth="1"/>
    <col min="11522" max="11523" width="11.7109375" style="310" customWidth="1"/>
    <col min="11524" max="11524" width="13.5703125" style="310" customWidth="1"/>
    <col min="11525" max="11526" width="12.28515625" style="310" customWidth="1"/>
    <col min="11527" max="11527" width="13.7109375" style="310" bestFit="1" customWidth="1"/>
    <col min="11528" max="11528" width="13.42578125" style="310" customWidth="1"/>
    <col min="11529" max="11529" width="6.42578125" style="310" customWidth="1"/>
    <col min="11530" max="11761" width="9.140625" style="310"/>
    <col min="11762" max="11763" width="5.7109375" style="310" customWidth="1"/>
    <col min="11764" max="11764" width="6.140625" style="310" customWidth="1"/>
    <col min="11765" max="11765" width="26.85546875" style="310" customWidth="1"/>
    <col min="11766" max="11766" width="14" style="310" customWidth="1"/>
    <col min="11767" max="11767" width="13.140625" style="310" customWidth="1"/>
    <col min="11768" max="11768" width="9.5703125" style="310" customWidth="1"/>
    <col min="11769" max="11769" width="13.7109375" style="310" bestFit="1" customWidth="1"/>
    <col min="11770" max="11770" width="12.28515625" style="310" bestFit="1" customWidth="1"/>
    <col min="11771" max="11771" width="11.28515625" style="310" bestFit="1" customWidth="1"/>
    <col min="11772" max="11772" width="13.7109375" style="310" bestFit="1" customWidth="1"/>
    <col min="11773" max="11773" width="8.5703125" style="310" customWidth="1"/>
    <col min="11774" max="11774" width="13.7109375" style="310" bestFit="1" customWidth="1"/>
    <col min="11775" max="11775" width="12.28515625" style="310" bestFit="1" customWidth="1"/>
    <col min="11776" max="11776" width="11.28515625" style="310" bestFit="1" customWidth="1"/>
    <col min="11777" max="11777" width="12.85546875" style="310" customWidth="1"/>
    <col min="11778" max="11779" width="11.7109375" style="310" customWidth="1"/>
    <col min="11780" max="11780" width="13.5703125" style="310" customWidth="1"/>
    <col min="11781" max="11782" width="12.28515625" style="310" customWidth="1"/>
    <col min="11783" max="11783" width="13.7109375" style="310" bestFit="1" customWidth="1"/>
    <col min="11784" max="11784" width="13.42578125" style="310" customWidth="1"/>
    <col min="11785" max="11785" width="6.42578125" style="310" customWidth="1"/>
    <col min="11786" max="12017" width="9.140625" style="310"/>
    <col min="12018" max="12019" width="5.7109375" style="310" customWidth="1"/>
    <col min="12020" max="12020" width="6.140625" style="310" customWidth="1"/>
    <col min="12021" max="12021" width="26.85546875" style="310" customWidth="1"/>
    <col min="12022" max="12022" width="14" style="310" customWidth="1"/>
    <col min="12023" max="12023" width="13.140625" style="310" customWidth="1"/>
    <col min="12024" max="12024" width="9.5703125" style="310" customWidth="1"/>
    <col min="12025" max="12025" width="13.7109375" style="310" bestFit="1" customWidth="1"/>
    <col min="12026" max="12026" width="12.28515625" style="310" bestFit="1" customWidth="1"/>
    <col min="12027" max="12027" width="11.28515625" style="310" bestFit="1" customWidth="1"/>
    <col min="12028" max="12028" width="13.7109375" style="310" bestFit="1" customWidth="1"/>
    <col min="12029" max="12029" width="8.5703125" style="310" customWidth="1"/>
    <col min="12030" max="12030" width="13.7109375" style="310" bestFit="1" customWidth="1"/>
    <col min="12031" max="12031" width="12.28515625" style="310" bestFit="1" customWidth="1"/>
    <col min="12032" max="12032" width="11.28515625" style="310" bestFit="1" customWidth="1"/>
    <col min="12033" max="12033" width="12.85546875" style="310" customWidth="1"/>
    <col min="12034" max="12035" width="11.7109375" style="310" customWidth="1"/>
    <col min="12036" max="12036" width="13.5703125" style="310" customWidth="1"/>
    <col min="12037" max="12038" width="12.28515625" style="310" customWidth="1"/>
    <col min="12039" max="12039" width="13.7109375" style="310" bestFit="1" customWidth="1"/>
    <col min="12040" max="12040" width="13.42578125" style="310" customWidth="1"/>
    <col min="12041" max="12041" width="6.42578125" style="310" customWidth="1"/>
    <col min="12042" max="12273" width="9.140625" style="310"/>
    <col min="12274" max="12275" width="5.7109375" style="310" customWidth="1"/>
    <col min="12276" max="12276" width="6.140625" style="310" customWidth="1"/>
    <col min="12277" max="12277" width="26.85546875" style="310" customWidth="1"/>
    <col min="12278" max="12278" width="14" style="310" customWidth="1"/>
    <col min="12279" max="12279" width="13.140625" style="310" customWidth="1"/>
    <col min="12280" max="12280" width="9.5703125" style="310" customWidth="1"/>
    <col min="12281" max="12281" width="13.7109375" style="310" bestFit="1" customWidth="1"/>
    <col min="12282" max="12282" width="12.28515625" style="310" bestFit="1" customWidth="1"/>
    <col min="12283" max="12283" width="11.28515625" style="310" bestFit="1" customWidth="1"/>
    <col min="12284" max="12284" width="13.7109375" style="310" bestFit="1" customWidth="1"/>
    <col min="12285" max="12285" width="8.5703125" style="310" customWidth="1"/>
    <col min="12286" max="12286" width="13.7109375" style="310" bestFit="1" customWidth="1"/>
    <col min="12287" max="12287" width="12.28515625" style="310" bestFit="1" customWidth="1"/>
    <col min="12288" max="12288" width="11.28515625" style="310" bestFit="1" customWidth="1"/>
    <col min="12289" max="12289" width="12.85546875" style="310" customWidth="1"/>
    <col min="12290" max="12291" width="11.7109375" style="310" customWidth="1"/>
    <col min="12292" max="12292" width="13.5703125" style="310" customWidth="1"/>
    <col min="12293" max="12294" width="12.28515625" style="310" customWidth="1"/>
    <col min="12295" max="12295" width="13.7109375" style="310" bestFit="1" customWidth="1"/>
    <col min="12296" max="12296" width="13.42578125" style="310" customWidth="1"/>
    <col min="12297" max="12297" width="6.42578125" style="310" customWidth="1"/>
    <col min="12298" max="12529" width="9.140625" style="310"/>
    <col min="12530" max="12531" width="5.7109375" style="310" customWidth="1"/>
    <col min="12532" max="12532" width="6.140625" style="310" customWidth="1"/>
    <col min="12533" max="12533" width="26.85546875" style="310" customWidth="1"/>
    <col min="12534" max="12534" width="14" style="310" customWidth="1"/>
    <col min="12535" max="12535" width="13.140625" style="310" customWidth="1"/>
    <col min="12536" max="12536" width="9.5703125" style="310" customWidth="1"/>
    <col min="12537" max="12537" width="13.7109375" style="310" bestFit="1" customWidth="1"/>
    <col min="12538" max="12538" width="12.28515625" style="310" bestFit="1" customWidth="1"/>
    <col min="12539" max="12539" width="11.28515625" style="310" bestFit="1" customWidth="1"/>
    <col min="12540" max="12540" width="13.7109375" style="310" bestFit="1" customWidth="1"/>
    <col min="12541" max="12541" width="8.5703125" style="310" customWidth="1"/>
    <col min="12542" max="12542" width="13.7109375" style="310" bestFit="1" customWidth="1"/>
    <col min="12543" max="12543" width="12.28515625" style="310" bestFit="1" customWidth="1"/>
    <col min="12544" max="12544" width="11.28515625" style="310" bestFit="1" customWidth="1"/>
    <col min="12545" max="12545" width="12.85546875" style="310" customWidth="1"/>
    <col min="12546" max="12547" width="11.7109375" style="310" customWidth="1"/>
    <col min="12548" max="12548" width="13.5703125" style="310" customWidth="1"/>
    <col min="12549" max="12550" width="12.28515625" style="310" customWidth="1"/>
    <col min="12551" max="12551" width="13.7109375" style="310" bestFit="1" customWidth="1"/>
    <col min="12552" max="12552" width="13.42578125" style="310" customWidth="1"/>
    <col min="12553" max="12553" width="6.42578125" style="310" customWidth="1"/>
    <col min="12554" max="12785" width="9.140625" style="310"/>
    <col min="12786" max="12787" width="5.7109375" style="310" customWidth="1"/>
    <col min="12788" max="12788" width="6.140625" style="310" customWidth="1"/>
    <col min="12789" max="12789" width="26.85546875" style="310" customWidth="1"/>
    <col min="12790" max="12790" width="14" style="310" customWidth="1"/>
    <col min="12791" max="12791" width="13.140625" style="310" customWidth="1"/>
    <col min="12792" max="12792" width="9.5703125" style="310" customWidth="1"/>
    <col min="12793" max="12793" width="13.7109375" style="310" bestFit="1" customWidth="1"/>
    <col min="12794" max="12794" width="12.28515625" style="310" bestFit="1" customWidth="1"/>
    <col min="12795" max="12795" width="11.28515625" style="310" bestFit="1" customWidth="1"/>
    <col min="12796" max="12796" width="13.7109375" style="310" bestFit="1" customWidth="1"/>
    <col min="12797" max="12797" width="8.5703125" style="310" customWidth="1"/>
    <col min="12798" max="12798" width="13.7109375" style="310" bestFit="1" customWidth="1"/>
    <col min="12799" max="12799" width="12.28515625" style="310" bestFit="1" customWidth="1"/>
    <col min="12800" max="12800" width="11.28515625" style="310" bestFit="1" customWidth="1"/>
    <col min="12801" max="12801" width="12.85546875" style="310" customWidth="1"/>
    <col min="12802" max="12803" width="11.7109375" style="310" customWidth="1"/>
    <col min="12804" max="12804" width="13.5703125" style="310" customWidth="1"/>
    <col min="12805" max="12806" width="12.28515625" style="310" customWidth="1"/>
    <col min="12807" max="12807" width="13.7109375" style="310" bestFit="1" customWidth="1"/>
    <col min="12808" max="12808" width="13.42578125" style="310" customWidth="1"/>
    <col min="12809" max="12809" width="6.42578125" style="310" customWidth="1"/>
    <col min="12810" max="13041" width="9.140625" style="310"/>
    <col min="13042" max="13043" width="5.7109375" style="310" customWidth="1"/>
    <col min="13044" max="13044" width="6.140625" style="310" customWidth="1"/>
    <col min="13045" max="13045" width="26.85546875" style="310" customWidth="1"/>
    <col min="13046" max="13046" width="14" style="310" customWidth="1"/>
    <col min="13047" max="13047" width="13.140625" style="310" customWidth="1"/>
    <col min="13048" max="13048" width="9.5703125" style="310" customWidth="1"/>
    <col min="13049" max="13049" width="13.7109375" style="310" bestFit="1" customWidth="1"/>
    <col min="13050" max="13050" width="12.28515625" style="310" bestFit="1" customWidth="1"/>
    <col min="13051" max="13051" width="11.28515625" style="310" bestFit="1" customWidth="1"/>
    <col min="13052" max="13052" width="13.7109375" style="310" bestFit="1" customWidth="1"/>
    <col min="13053" max="13053" width="8.5703125" style="310" customWidth="1"/>
    <col min="13054" max="13054" width="13.7109375" style="310" bestFit="1" customWidth="1"/>
    <col min="13055" max="13055" width="12.28515625" style="310" bestFit="1" customWidth="1"/>
    <col min="13056" max="13056" width="11.28515625" style="310" bestFit="1" customWidth="1"/>
    <col min="13057" max="13057" width="12.85546875" style="310" customWidth="1"/>
    <col min="13058" max="13059" width="11.7109375" style="310" customWidth="1"/>
    <col min="13060" max="13060" width="13.5703125" style="310" customWidth="1"/>
    <col min="13061" max="13062" width="12.28515625" style="310" customWidth="1"/>
    <col min="13063" max="13063" width="13.7109375" style="310" bestFit="1" customWidth="1"/>
    <col min="13064" max="13064" width="13.42578125" style="310" customWidth="1"/>
    <col min="13065" max="13065" width="6.42578125" style="310" customWidth="1"/>
    <col min="13066" max="13297" width="9.140625" style="310"/>
    <col min="13298" max="13299" width="5.7109375" style="310" customWidth="1"/>
    <col min="13300" max="13300" width="6.140625" style="310" customWidth="1"/>
    <col min="13301" max="13301" width="26.85546875" style="310" customWidth="1"/>
    <col min="13302" max="13302" width="14" style="310" customWidth="1"/>
    <col min="13303" max="13303" width="13.140625" style="310" customWidth="1"/>
    <col min="13304" max="13304" width="9.5703125" style="310" customWidth="1"/>
    <col min="13305" max="13305" width="13.7109375" style="310" bestFit="1" customWidth="1"/>
    <col min="13306" max="13306" width="12.28515625" style="310" bestFit="1" customWidth="1"/>
    <col min="13307" max="13307" width="11.28515625" style="310" bestFit="1" customWidth="1"/>
    <col min="13308" max="13308" width="13.7109375" style="310" bestFit="1" customWidth="1"/>
    <col min="13309" max="13309" width="8.5703125" style="310" customWidth="1"/>
    <col min="13310" max="13310" width="13.7109375" style="310" bestFit="1" customWidth="1"/>
    <col min="13311" max="13311" width="12.28515625" style="310" bestFit="1" customWidth="1"/>
    <col min="13312" max="13312" width="11.28515625" style="310" bestFit="1" customWidth="1"/>
    <col min="13313" max="13313" width="12.85546875" style="310" customWidth="1"/>
    <col min="13314" max="13315" width="11.7109375" style="310" customWidth="1"/>
    <col min="13316" max="13316" width="13.5703125" style="310" customWidth="1"/>
    <col min="13317" max="13318" width="12.28515625" style="310" customWidth="1"/>
    <col min="13319" max="13319" width="13.7109375" style="310" bestFit="1" customWidth="1"/>
    <col min="13320" max="13320" width="13.42578125" style="310" customWidth="1"/>
    <col min="13321" max="13321" width="6.42578125" style="310" customWidth="1"/>
    <col min="13322" max="13553" width="9.140625" style="310"/>
    <col min="13554" max="13555" width="5.7109375" style="310" customWidth="1"/>
    <col min="13556" max="13556" width="6.140625" style="310" customWidth="1"/>
    <col min="13557" max="13557" width="26.85546875" style="310" customWidth="1"/>
    <col min="13558" max="13558" width="14" style="310" customWidth="1"/>
    <col min="13559" max="13559" width="13.140625" style="310" customWidth="1"/>
    <col min="13560" max="13560" width="9.5703125" style="310" customWidth="1"/>
    <col min="13561" max="13561" width="13.7109375" style="310" bestFit="1" customWidth="1"/>
    <col min="13562" max="13562" width="12.28515625" style="310" bestFit="1" customWidth="1"/>
    <col min="13563" max="13563" width="11.28515625" style="310" bestFit="1" customWidth="1"/>
    <col min="13564" max="13564" width="13.7109375" style="310" bestFit="1" customWidth="1"/>
    <col min="13565" max="13565" width="8.5703125" style="310" customWidth="1"/>
    <col min="13566" max="13566" width="13.7109375" style="310" bestFit="1" customWidth="1"/>
    <col min="13567" max="13567" width="12.28515625" style="310" bestFit="1" customWidth="1"/>
    <col min="13568" max="13568" width="11.28515625" style="310" bestFit="1" customWidth="1"/>
    <col min="13569" max="13569" width="12.85546875" style="310" customWidth="1"/>
    <col min="13570" max="13571" width="11.7109375" style="310" customWidth="1"/>
    <col min="13572" max="13572" width="13.5703125" style="310" customWidth="1"/>
    <col min="13573" max="13574" width="12.28515625" style="310" customWidth="1"/>
    <col min="13575" max="13575" width="13.7109375" style="310" bestFit="1" customWidth="1"/>
    <col min="13576" max="13576" width="13.42578125" style="310" customWidth="1"/>
    <col min="13577" max="13577" width="6.42578125" style="310" customWidth="1"/>
    <col min="13578" max="13809" width="9.140625" style="310"/>
    <col min="13810" max="13811" width="5.7109375" style="310" customWidth="1"/>
    <col min="13812" max="13812" width="6.140625" style="310" customWidth="1"/>
    <col min="13813" max="13813" width="26.85546875" style="310" customWidth="1"/>
    <col min="13814" max="13814" width="14" style="310" customWidth="1"/>
    <col min="13815" max="13815" width="13.140625" style="310" customWidth="1"/>
    <col min="13816" max="13816" width="9.5703125" style="310" customWidth="1"/>
    <col min="13817" max="13817" width="13.7109375" style="310" bestFit="1" customWidth="1"/>
    <col min="13818" max="13818" width="12.28515625" style="310" bestFit="1" customWidth="1"/>
    <col min="13819" max="13819" width="11.28515625" style="310" bestFit="1" customWidth="1"/>
    <col min="13820" max="13820" width="13.7109375" style="310" bestFit="1" customWidth="1"/>
    <col min="13821" max="13821" width="8.5703125" style="310" customWidth="1"/>
    <col min="13822" max="13822" width="13.7109375" style="310" bestFit="1" customWidth="1"/>
    <col min="13823" max="13823" width="12.28515625" style="310" bestFit="1" customWidth="1"/>
    <col min="13824" max="13824" width="11.28515625" style="310" bestFit="1" customWidth="1"/>
    <col min="13825" max="13825" width="12.85546875" style="310" customWidth="1"/>
    <col min="13826" max="13827" width="11.7109375" style="310" customWidth="1"/>
    <col min="13828" max="13828" width="13.5703125" style="310" customWidth="1"/>
    <col min="13829" max="13830" width="12.28515625" style="310" customWidth="1"/>
    <col min="13831" max="13831" width="13.7109375" style="310" bestFit="1" customWidth="1"/>
    <col min="13832" max="13832" width="13.42578125" style="310" customWidth="1"/>
    <col min="13833" max="13833" width="6.42578125" style="310" customWidth="1"/>
    <col min="13834" max="14065" width="9.140625" style="310"/>
    <col min="14066" max="14067" width="5.7109375" style="310" customWidth="1"/>
    <col min="14068" max="14068" width="6.140625" style="310" customWidth="1"/>
    <col min="14069" max="14069" width="26.85546875" style="310" customWidth="1"/>
    <col min="14070" max="14070" width="14" style="310" customWidth="1"/>
    <col min="14071" max="14071" width="13.140625" style="310" customWidth="1"/>
    <col min="14072" max="14072" width="9.5703125" style="310" customWidth="1"/>
    <col min="14073" max="14073" width="13.7109375" style="310" bestFit="1" customWidth="1"/>
    <col min="14074" max="14074" width="12.28515625" style="310" bestFit="1" customWidth="1"/>
    <col min="14075" max="14075" width="11.28515625" style="310" bestFit="1" customWidth="1"/>
    <col min="14076" max="14076" width="13.7109375" style="310" bestFit="1" customWidth="1"/>
    <col min="14077" max="14077" width="8.5703125" style="310" customWidth="1"/>
    <col min="14078" max="14078" width="13.7109375" style="310" bestFit="1" customWidth="1"/>
    <col min="14079" max="14079" width="12.28515625" style="310" bestFit="1" customWidth="1"/>
    <col min="14080" max="14080" width="11.28515625" style="310" bestFit="1" customWidth="1"/>
    <col min="14081" max="14081" width="12.85546875" style="310" customWidth="1"/>
    <col min="14082" max="14083" width="11.7109375" style="310" customWidth="1"/>
    <col min="14084" max="14084" width="13.5703125" style="310" customWidth="1"/>
    <col min="14085" max="14086" width="12.28515625" style="310" customWidth="1"/>
    <col min="14087" max="14087" width="13.7109375" style="310" bestFit="1" customWidth="1"/>
    <col min="14088" max="14088" width="13.42578125" style="310" customWidth="1"/>
    <col min="14089" max="14089" width="6.42578125" style="310" customWidth="1"/>
    <col min="14090" max="14321" width="9.140625" style="310"/>
    <col min="14322" max="14323" width="5.7109375" style="310" customWidth="1"/>
    <col min="14324" max="14324" width="6.140625" style="310" customWidth="1"/>
    <col min="14325" max="14325" width="26.85546875" style="310" customWidth="1"/>
    <col min="14326" max="14326" width="14" style="310" customWidth="1"/>
    <col min="14327" max="14327" width="13.140625" style="310" customWidth="1"/>
    <col min="14328" max="14328" width="9.5703125" style="310" customWidth="1"/>
    <col min="14329" max="14329" width="13.7109375" style="310" bestFit="1" customWidth="1"/>
    <col min="14330" max="14330" width="12.28515625" style="310" bestFit="1" customWidth="1"/>
    <col min="14331" max="14331" width="11.28515625" style="310" bestFit="1" customWidth="1"/>
    <col min="14332" max="14332" width="13.7109375" style="310" bestFit="1" customWidth="1"/>
    <col min="14333" max="14333" width="8.5703125" style="310" customWidth="1"/>
    <col min="14334" max="14334" width="13.7109375" style="310" bestFit="1" customWidth="1"/>
    <col min="14335" max="14335" width="12.28515625" style="310" bestFit="1" customWidth="1"/>
    <col min="14336" max="14336" width="11.28515625" style="310" bestFit="1" customWidth="1"/>
    <col min="14337" max="14337" width="12.85546875" style="310" customWidth="1"/>
    <col min="14338" max="14339" width="11.7109375" style="310" customWidth="1"/>
    <col min="14340" max="14340" width="13.5703125" style="310" customWidth="1"/>
    <col min="14341" max="14342" width="12.28515625" style="310" customWidth="1"/>
    <col min="14343" max="14343" width="13.7109375" style="310" bestFit="1" customWidth="1"/>
    <col min="14344" max="14344" width="13.42578125" style="310" customWidth="1"/>
    <col min="14345" max="14345" width="6.42578125" style="310" customWidth="1"/>
    <col min="14346" max="14577" width="9.140625" style="310"/>
    <col min="14578" max="14579" width="5.7109375" style="310" customWidth="1"/>
    <col min="14580" max="14580" width="6.140625" style="310" customWidth="1"/>
    <col min="14581" max="14581" width="26.85546875" style="310" customWidth="1"/>
    <col min="14582" max="14582" width="14" style="310" customWidth="1"/>
    <col min="14583" max="14583" width="13.140625" style="310" customWidth="1"/>
    <col min="14584" max="14584" width="9.5703125" style="310" customWidth="1"/>
    <col min="14585" max="14585" width="13.7109375" style="310" bestFit="1" customWidth="1"/>
    <col min="14586" max="14586" width="12.28515625" style="310" bestFit="1" customWidth="1"/>
    <col min="14587" max="14587" width="11.28515625" style="310" bestFit="1" customWidth="1"/>
    <col min="14588" max="14588" width="13.7109375" style="310" bestFit="1" customWidth="1"/>
    <col min="14589" max="14589" width="8.5703125" style="310" customWidth="1"/>
    <col min="14590" max="14590" width="13.7109375" style="310" bestFit="1" customWidth="1"/>
    <col min="14591" max="14591" width="12.28515625" style="310" bestFit="1" customWidth="1"/>
    <col min="14592" max="14592" width="11.28515625" style="310" bestFit="1" customWidth="1"/>
    <col min="14593" max="14593" width="12.85546875" style="310" customWidth="1"/>
    <col min="14594" max="14595" width="11.7109375" style="310" customWidth="1"/>
    <col min="14596" max="14596" width="13.5703125" style="310" customWidth="1"/>
    <col min="14597" max="14598" width="12.28515625" style="310" customWidth="1"/>
    <col min="14599" max="14599" width="13.7109375" style="310" bestFit="1" customWidth="1"/>
    <col min="14600" max="14600" width="13.42578125" style="310" customWidth="1"/>
    <col min="14601" max="14601" width="6.42578125" style="310" customWidth="1"/>
    <col min="14602" max="14833" width="9.140625" style="310"/>
    <col min="14834" max="14835" width="5.7109375" style="310" customWidth="1"/>
    <col min="14836" max="14836" width="6.140625" style="310" customWidth="1"/>
    <col min="14837" max="14837" width="26.85546875" style="310" customWidth="1"/>
    <col min="14838" max="14838" width="14" style="310" customWidth="1"/>
    <col min="14839" max="14839" width="13.140625" style="310" customWidth="1"/>
    <col min="14840" max="14840" width="9.5703125" style="310" customWidth="1"/>
    <col min="14841" max="14841" width="13.7109375" style="310" bestFit="1" customWidth="1"/>
    <col min="14842" max="14842" width="12.28515625" style="310" bestFit="1" customWidth="1"/>
    <col min="14843" max="14843" width="11.28515625" style="310" bestFit="1" customWidth="1"/>
    <col min="14844" max="14844" width="13.7109375" style="310" bestFit="1" customWidth="1"/>
    <col min="14845" max="14845" width="8.5703125" style="310" customWidth="1"/>
    <col min="14846" max="14846" width="13.7109375" style="310" bestFit="1" customWidth="1"/>
    <col min="14847" max="14847" width="12.28515625" style="310" bestFit="1" customWidth="1"/>
    <col min="14848" max="14848" width="11.28515625" style="310" bestFit="1" customWidth="1"/>
    <col min="14849" max="14849" width="12.85546875" style="310" customWidth="1"/>
    <col min="14850" max="14851" width="11.7109375" style="310" customWidth="1"/>
    <col min="14852" max="14852" width="13.5703125" style="310" customWidth="1"/>
    <col min="14853" max="14854" width="12.28515625" style="310" customWidth="1"/>
    <col min="14855" max="14855" width="13.7109375" style="310" bestFit="1" customWidth="1"/>
    <col min="14856" max="14856" width="13.42578125" style="310" customWidth="1"/>
    <col min="14857" max="14857" width="6.42578125" style="310" customWidth="1"/>
    <col min="14858" max="15089" width="9.140625" style="310"/>
    <col min="15090" max="15091" width="5.7109375" style="310" customWidth="1"/>
    <col min="15092" max="15092" width="6.140625" style="310" customWidth="1"/>
    <col min="15093" max="15093" width="26.85546875" style="310" customWidth="1"/>
    <col min="15094" max="15094" width="14" style="310" customWidth="1"/>
    <col min="15095" max="15095" width="13.140625" style="310" customWidth="1"/>
    <col min="15096" max="15096" width="9.5703125" style="310" customWidth="1"/>
    <col min="15097" max="15097" width="13.7109375" style="310" bestFit="1" customWidth="1"/>
    <col min="15098" max="15098" width="12.28515625" style="310" bestFit="1" customWidth="1"/>
    <col min="15099" max="15099" width="11.28515625" style="310" bestFit="1" customWidth="1"/>
    <col min="15100" max="15100" width="13.7109375" style="310" bestFit="1" customWidth="1"/>
    <col min="15101" max="15101" width="8.5703125" style="310" customWidth="1"/>
    <col min="15102" max="15102" width="13.7109375" style="310" bestFit="1" customWidth="1"/>
    <col min="15103" max="15103" width="12.28515625" style="310" bestFit="1" customWidth="1"/>
    <col min="15104" max="15104" width="11.28515625" style="310" bestFit="1" customWidth="1"/>
    <col min="15105" max="15105" width="12.85546875" style="310" customWidth="1"/>
    <col min="15106" max="15107" width="11.7109375" style="310" customWidth="1"/>
    <col min="15108" max="15108" width="13.5703125" style="310" customWidth="1"/>
    <col min="15109" max="15110" width="12.28515625" style="310" customWidth="1"/>
    <col min="15111" max="15111" width="13.7109375" style="310" bestFit="1" customWidth="1"/>
    <col min="15112" max="15112" width="13.42578125" style="310" customWidth="1"/>
    <col min="15113" max="15113" width="6.42578125" style="310" customWidth="1"/>
    <col min="15114" max="15345" width="9.140625" style="310"/>
    <col min="15346" max="15347" width="5.7109375" style="310" customWidth="1"/>
    <col min="15348" max="15348" width="6.140625" style="310" customWidth="1"/>
    <col min="15349" max="15349" width="26.85546875" style="310" customWidth="1"/>
    <col min="15350" max="15350" width="14" style="310" customWidth="1"/>
    <col min="15351" max="15351" width="13.140625" style="310" customWidth="1"/>
    <col min="15352" max="15352" width="9.5703125" style="310" customWidth="1"/>
    <col min="15353" max="15353" width="13.7109375" style="310" bestFit="1" customWidth="1"/>
    <col min="15354" max="15354" width="12.28515625" style="310" bestFit="1" customWidth="1"/>
    <col min="15355" max="15355" width="11.28515625" style="310" bestFit="1" customWidth="1"/>
    <col min="15356" max="15356" width="13.7109375" style="310" bestFit="1" customWidth="1"/>
    <col min="15357" max="15357" width="8.5703125" style="310" customWidth="1"/>
    <col min="15358" max="15358" width="13.7109375" style="310" bestFit="1" customWidth="1"/>
    <col min="15359" max="15359" width="12.28515625" style="310" bestFit="1" customWidth="1"/>
    <col min="15360" max="15360" width="11.28515625" style="310" bestFit="1" customWidth="1"/>
    <col min="15361" max="15361" width="12.85546875" style="310" customWidth="1"/>
    <col min="15362" max="15363" width="11.7109375" style="310" customWidth="1"/>
    <col min="15364" max="15364" width="13.5703125" style="310" customWidth="1"/>
    <col min="15365" max="15366" width="12.28515625" style="310" customWidth="1"/>
    <col min="15367" max="15367" width="13.7109375" style="310" bestFit="1" customWidth="1"/>
    <col min="15368" max="15368" width="13.42578125" style="310" customWidth="1"/>
    <col min="15369" max="15369" width="6.42578125" style="310" customWidth="1"/>
    <col min="15370" max="15601" width="9.140625" style="310"/>
    <col min="15602" max="15603" width="5.7109375" style="310" customWidth="1"/>
    <col min="15604" max="15604" width="6.140625" style="310" customWidth="1"/>
    <col min="15605" max="15605" width="26.85546875" style="310" customWidth="1"/>
    <col min="15606" max="15606" width="14" style="310" customWidth="1"/>
    <col min="15607" max="15607" width="13.140625" style="310" customWidth="1"/>
    <col min="15608" max="15608" width="9.5703125" style="310" customWidth="1"/>
    <col min="15609" max="15609" width="13.7109375" style="310" bestFit="1" customWidth="1"/>
    <col min="15610" max="15610" width="12.28515625" style="310" bestFit="1" customWidth="1"/>
    <col min="15611" max="15611" width="11.28515625" style="310" bestFit="1" customWidth="1"/>
    <col min="15612" max="15612" width="13.7109375" style="310" bestFit="1" customWidth="1"/>
    <col min="15613" max="15613" width="8.5703125" style="310" customWidth="1"/>
    <col min="15614" max="15614" width="13.7109375" style="310" bestFit="1" customWidth="1"/>
    <col min="15615" max="15615" width="12.28515625" style="310" bestFit="1" customWidth="1"/>
    <col min="15616" max="15616" width="11.28515625" style="310" bestFit="1" customWidth="1"/>
    <col min="15617" max="15617" width="12.85546875" style="310" customWidth="1"/>
    <col min="15618" max="15619" width="11.7109375" style="310" customWidth="1"/>
    <col min="15620" max="15620" width="13.5703125" style="310" customWidth="1"/>
    <col min="15621" max="15622" width="12.28515625" style="310" customWidth="1"/>
    <col min="15623" max="15623" width="13.7109375" style="310" bestFit="1" customWidth="1"/>
    <col min="15624" max="15624" width="13.42578125" style="310" customWidth="1"/>
    <col min="15625" max="15625" width="6.42578125" style="310" customWidth="1"/>
    <col min="15626" max="15857" width="9.140625" style="310"/>
    <col min="15858" max="15859" width="5.7109375" style="310" customWidth="1"/>
    <col min="15860" max="15860" width="6.140625" style="310" customWidth="1"/>
    <col min="15861" max="15861" width="26.85546875" style="310" customWidth="1"/>
    <col min="15862" max="15862" width="14" style="310" customWidth="1"/>
    <col min="15863" max="15863" width="13.140625" style="310" customWidth="1"/>
    <col min="15864" max="15864" width="9.5703125" style="310" customWidth="1"/>
    <col min="15865" max="15865" width="13.7109375" style="310" bestFit="1" customWidth="1"/>
    <col min="15866" max="15866" width="12.28515625" style="310" bestFit="1" customWidth="1"/>
    <col min="15867" max="15867" width="11.28515625" style="310" bestFit="1" customWidth="1"/>
    <col min="15868" max="15868" width="13.7109375" style="310" bestFit="1" customWidth="1"/>
    <col min="15869" max="15869" width="8.5703125" style="310" customWidth="1"/>
    <col min="15870" max="15870" width="13.7109375" style="310" bestFit="1" customWidth="1"/>
    <col min="15871" max="15871" width="12.28515625" style="310" bestFit="1" customWidth="1"/>
    <col min="15872" max="15872" width="11.28515625" style="310" bestFit="1" customWidth="1"/>
    <col min="15873" max="15873" width="12.85546875" style="310" customWidth="1"/>
    <col min="15874" max="15875" width="11.7109375" style="310" customWidth="1"/>
    <col min="15876" max="15876" width="13.5703125" style="310" customWidth="1"/>
    <col min="15877" max="15878" width="12.28515625" style="310" customWidth="1"/>
    <col min="15879" max="15879" width="13.7109375" style="310" bestFit="1" customWidth="1"/>
    <col min="15880" max="15880" width="13.42578125" style="310" customWidth="1"/>
    <col min="15881" max="15881" width="6.42578125" style="310" customWidth="1"/>
    <col min="15882" max="16113" width="9.140625" style="310"/>
    <col min="16114" max="16115" width="5.7109375" style="310" customWidth="1"/>
    <col min="16116" max="16116" width="6.140625" style="310" customWidth="1"/>
    <col min="16117" max="16117" width="26.85546875" style="310" customWidth="1"/>
    <col min="16118" max="16118" width="14" style="310" customWidth="1"/>
    <col min="16119" max="16119" width="13.140625" style="310" customWidth="1"/>
    <col min="16120" max="16120" width="9.5703125" style="310" customWidth="1"/>
    <col min="16121" max="16121" width="13.7109375" style="310" bestFit="1" customWidth="1"/>
    <col min="16122" max="16122" width="12.28515625" style="310" bestFit="1" customWidth="1"/>
    <col min="16123" max="16123" width="11.28515625" style="310" bestFit="1" customWidth="1"/>
    <col min="16124" max="16124" width="13.7109375" style="310" bestFit="1" customWidth="1"/>
    <col min="16125" max="16125" width="8.5703125" style="310" customWidth="1"/>
    <col min="16126" max="16126" width="13.7109375" style="310" bestFit="1" customWidth="1"/>
    <col min="16127" max="16127" width="12.28515625" style="310" bestFit="1" customWidth="1"/>
    <col min="16128" max="16128" width="11.28515625" style="310" bestFit="1" customWidth="1"/>
    <col min="16129" max="16129" width="12.85546875" style="310" customWidth="1"/>
    <col min="16130" max="16131" width="11.7109375" style="310" customWidth="1"/>
    <col min="16132" max="16132" width="13.5703125" style="310" customWidth="1"/>
    <col min="16133" max="16134" width="12.28515625" style="310" customWidth="1"/>
    <col min="16135" max="16135" width="13.7109375" style="310" bestFit="1" customWidth="1"/>
    <col min="16136" max="16136" width="13.42578125" style="310" customWidth="1"/>
    <col min="16137" max="16137" width="6.42578125" style="310" customWidth="1"/>
    <col min="16138" max="16384" width="9.140625" style="310"/>
  </cols>
  <sheetData>
    <row r="1" spans="1:13">
      <c r="A1" s="500" t="s">
        <v>589</v>
      </c>
      <c r="B1" s="500"/>
      <c r="C1" s="500"/>
      <c r="D1" s="500"/>
      <c r="E1" s="309"/>
      <c r="F1" s="501"/>
      <c r="G1" s="501"/>
      <c r="H1" s="501"/>
      <c r="I1" s="501"/>
      <c r="J1" s="501"/>
      <c r="K1" s="501"/>
      <c r="L1" s="501"/>
    </row>
    <row r="2" spans="1:13">
      <c r="A2" s="500" t="s">
        <v>590</v>
      </c>
      <c r="B2" s="500"/>
      <c r="C2" s="500"/>
      <c r="D2" s="500"/>
      <c r="E2" s="309"/>
      <c r="F2" s="501"/>
      <c r="G2" s="501"/>
      <c r="H2" s="501"/>
      <c r="I2" s="501"/>
      <c r="J2" s="501"/>
      <c r="K2" s="501"/>
      <c r="L2" s="501"/>
    </row>
    <row r="3" spans="1:13" s="309" customFormat="1">
      <c r="A3" s="500" t="s">
        <v>86</v>
      </c>
      <c r="B3" s="500"/>
      <c r="C3" s="500"/>
      <c r="D3" s="500"/>
      <c r="H3" s="378"/>
      <c r="I3" s="378"/>
      <c r="J3" s="378"/>
    </row>
    <row r="5" spans="1:13" s="314" customFormat="1">
      <c r="A5" s="502" t="s">
        <v>591</v>
      </c>
      <c r="B5" s="502"/>
      <c r="C5" s="502"/>
      <c r="D5" s="502"/>
      <c r="E5" s="503"/>
      <c r="F5" s="502"/>
      <c r="G5" s="502"/>
      <c r="H5" s="502"/>
      <c r="I5" s="502"/>
      <c r="J5" s="502"/>
      <c r="K5" s="502"/>
      <c r="L5" s="502"/>
      <c r="M5" s="502"/>
    </row>
    <row r="6" spans="1:13" s="314" customFormat="1">
      <c r="A6" s="315"/>
      <c r="B6" s="316"/>
      <c r="C6" s="316"/>
      <c r="D6" s="316"/>
      <c r="E6" s="372"/>
      <c r="F6" s="317"/>
      <c r="G6" s="317"/>
      <c r="H6" s="494"/>
      <c r="I6" s="494"/>
      <c r="J6" s="494"/>
      <c r="K6" s="494"/>
      <c r="L6" s="494"/>
      <c r="M6" s="494"/>
    </row>
    <row r="7" spans="1:13" s="314" customFormat="1">
      <c r="A7" s="318"/>
      <c r="B7" s="319"/>
      <c r="C7" s="319"/>
      <c r="D7" s="319"/>
      <c r="E7" s="319"/>
      <c r="F7" s="319"/>
      <c r="G7" s="319"/>
      <c r="H7" s="379"/>
      <c r="I7" s="504" t="s">
        <v>592</v>
      </c>
      <c r="J7" s="504"/>
      <c r="K7" s="495" t="s">
        <v>592</v>
      </c>
      <c r="L7" s="495"/>
      <c r="M7" s="495"/>
    </row>
    <row r="8" spans="1:13" s="314" customFormat="1">
      <c r="A8" s="486" t="s">
        <v>593</v>
      </c>
      <c r="B8" s="488" t="s">
        <v>594</v>
      </c>
      <c r="C8" s="488" t="s">
        <v>30</v>
      </c>
      <c r="D8" s="488" t="s">
        <v>27</v>
      </c>
      <c r="E8" s="496" t="s">
        <v>595</v>
      </c>
      <c r="F8" s="496"/>
      <c r="G8" s="496"/>
      <c r="H8" s="497" t="s">
        <v>668</v>
      </c>
      <c r="I8" s="498"/>
      <c r="J8" s="499"/>
      <c r="K8" s="489" t="s">
        <v>177</v>
      </c>
      <c r="L8" s="490"/>
      <c r="M8" s="491"/>
    </row>
    <row r="9" spans="1:13" s="314" customFormat="1">
      <c r="A9" s="486"/>
      <c r="B9" s="488"/>
      <c r="C9" s="488"/>
      <c r="D9" s="488"/>
      <c r="E9" s="484" t="s">
        <v>596</v>
      </c>
      <c r="F9" s="484" t="s">
        <v>289</v>
      </c>
      <c r="G9" s="484" t="s">
        <v>29</v>
      </c>
      <c r="H9" s="492" t="s">
        <v>28</v>
      </c>
      <c r="I9" s="492" t="s">
        <v>289</v>
      </c>
      <c r="J9" s="492" t="s">
        <v>29</v>
      </c>
      <c r="K9" s="484" t="s">
        <v>28</v>
      </c>
      <c r="L9" s="484" t="s">
        <v>597</v>
      </c>
      <c r="M9" s="484" t="s">
        <v>29</v>
      </c>
    </row>
    <row r="10" spans="1:13" s="314" customFormat="1">
      <c r="A10" s="487"/>
      <c r="B10" s="485"/>
      <c r="C10" s="485"/>
      <c r="D10" s="485"/>
      <c r="E10" s="485"/>
      <c r="F10" s="485"/>
      <c r="G10" s="485"/>
      <c r="H10" s="493"/>
      <c r="I10" s="493"/>
      <c r="J10" s="493"/>
      <c r="K10" s="485"/>
      <c r="L10" s="485"/>
      <c r="M10" s="485"/>
    </row>
    <row r="11" spans="1:13" s="314" customFormat="1">
      <c r="A11" s="320" t="s">
        <v>4</v>
      </c>
      <c r="B11" s="321" t="s">
        <v>5</v>
      </c>
      <c r="C11" s="321" t="s">
        <v>6</v>
      </c>
      <c r="D11" s="321" t="s">
        <v>546</v>
      </c>
      <c r="E11" s="321" t="s">
        <v>598</v>
      </c>
      <c r="F11" s="321" t="s">
        <v>599</v>
      </c>
      <c r="G11" s="321" t="s">
        <v>600</v>
      </c>
      <c r="H11" s="380" t="s">
        <v>601</v>
      </c>
      <c r="I11" s="380" t="s">
        <v>83</v>
      </c>
      <c r="J11" s="380" t="s">
        <v>84</v>
      </c>
      <c r="K11" s="321" t="s">
        <v>602</v>
      </c>
      <c r="L11" s="321" t="s">
        <v>603</v>
      </c>
      <c r="M11" s="321" t="s">
        <v>604</v>
      </c>
    </row>
    <row r="12" spans="1:13" s="327" customFormat="1">
      <c r="A12" s="322" t="s">
        <v>584</v>
      </c>
      <c r="B12" s="323" t="s">
        <v>510</v>
      </c>
      <c r="C12" s="323" t="s">
        <v>85</v>
      </c>
      <c r="D12" s="324" t="s">
        <v>7</v>
      </c>
      <c r="E12" s="326">
        <f t="shared" ref="E12:H12" si="0">E13+E78+E92</f>
        <v>6225659700</v>
      </c>
      <c r="F12" s="326">
        <f t="shared" si="0"/>
        <v>6225659700</v>
      </c>
      <c r="G12" s="326">
        <f t="shared" si="0"/>
        <v>0</v>
      </c>
      <c r="H12" s="381">
        <f t="shared" si="0"/>
        <v>507391854</v>
      </c>
      <c r="I12" s="381">
        <f t="shared" ref="I12:I75" si="1">H12</f>
        <v>507391854</v>
      </c>
      <c r="J12" s="382">
        <f>J13+J78+J92</f>
        <v>0</v>
      </c>
      <c r="K12" s="326">
        <f>K13+K78+K92</f>
        <v>0</v>
      </c>
      <c r="L12" s="326">
        <f>L13+L78+L92</f>
        <v>0</v>
      </c>
      <c r="M12" s="325">
        <f>M13+M78+M92</f>
        <v>0</v>
      </c>
    </row>
    <row r="13" spans="1:13" s="329" customFormat="1">
      <c r="A13" s="328"/>
      <c r="B13" s="323" t="s">
        <v>605</v>
      </c>
      <c r="C13" s="323" t="s">
        <v>605</v>
      </c>
      <c r="D13" s="324" t="s">
        <v>606</v>
      </c>
      <c r="E13" s="326">
        <f>E14</f>
        <v>3343110000</v>
      </c>
      <c r="F13" s="326">
        <f>E13</f>
        <v>3343110000</v>
      </c>
      <c r="G13" s="326">
        <f>F13-E13</f>
        <v>0</v>
      </c>
      <c r="H13" s="381">
        <f>H14</f>
        <v>401876031</v>
      </c>
      <c r="I13" s="381">
        <f t="shared" si="1"/>
        <v>401876031</v>
      </c>
      <c r="J13" s="381"/>
      <c r="K13" s="326">
        <f>K14</f>
        <v>0</v>
      </c>
      <c r="L13" s="326">
        <f>K13</f>
        <v>0</v>
      </c>
      <c r="M13" s="326"/>
    </row>
    <row r="14" spans="1:13" s="329" customFormat="1">
      <c r="A14" s="322" t="s">
        <v>584</v>
      </c>
      <c r="B14" s="330" t="s">
        <v>605</v>
      </c>
      <c r="C14" s="330" t="s">
        <v>605</v>
      </c>
      <c r="D14" s="331" t="s">
        <v>607</v>
      </c>
      <c r="E14" s="332">
        <f>E15+E17+E19+E24+E26+E29+E34+E38+E42+E48+E50+E54+E62+E66+E69+E75+E60+E73+E46</f>
        <v>3343110000</v>
      </c>
      <c r="F14" s="332">
        <f t="shared" ref="F14:F85" si="2">E14</f>
        <v>3343110000</v>
      </c>
      <c r="G14" s="332">
        <f t="shared" ref="G14:G85" si="3">F14-E14</f>
        <v>0</v>
      </c>
      <c r="H14" s="383">
        <f>H15+H17+H19+H24+H26+H29+H34+H38+H42+H48+H50+H54+H62+H66+H69+H75</f>
        <v>401876031</v>
      </c>
      <c r="I14" s="381">
        <f t="shared" si="1"/>
        <v>401876031</v>
      </c>
      <c r="J14" s="381"/>
      <c r="K14" s="326">
        <f>K17+K24+K29+K34+K38+K50+K54+K60+K62+K69</f>
        <v>0</v>
      </c>
      <c r="L14" s="326">
        <f>K14</f>
        <v>0</v>
      </c>
      <c r="M14" s="326"/>
    </row>
    <row r="15" spans="1:13" s="338" customFormat="1">
      <c r="A15" s="333" t="s">
        <v>510</v>
      </c>
      <c r="B15" s="334" t="s">
        <v>228</v>
      </c>
      <c r="C15" s="334" t="s">
        <v>605</v>
      </c>
      <c r="D15" s="335" t="s">
        <v>608</v>
      </c>
      <c r="E15" s="336">
        <f>SUM(E16)</f>
        <v>1646420210</v>
      </c>
      <c r="F15" s="336">
        <f>E15</f>
        <v>1646420210</v>
      </c>
      <c r="G15" s="336">
        <f t="shared" si="3"/>
        <v>0</v>
      </c>
      <c r="H15" s="384">
        <f>SUM(H16)</f>
        <v>0</v>
      </c>
      <c r="I15" s="384">
        <f t="shared" si="1"/>
        <v>0</v>
      </c>
      <c r="J15" s="384"/>
      <c r="K15" s="337"/>
      <c r="L15" s="337"/>
      <c r="M15" s="337"/>
    </row>
    <row r="16" spans="1:13" s="327" customFormat="1" ht="31.5">
      <c r="A16" s="339" t="s">
        <v>510</v>
      </c>
      <c r="B16" s="340" t="s">
        <v>510</v>
      </c>
      <c r="C16" s="340" t="s">
        <v>229</v>
      </c>
      <c r="D16" s="341" t="s">
        <v>609</v>
      </c>
      <c r="E16" s="343">
        <f>'[2]Biểu 2c Phan II '!$I$12</f>
        <v>1646420210</v>
      </c>
      <c r="F16" s="342">
        <f t="shared" si="2"/>
        <v>1646420210</v>
      </c>
      <c r="G16" s="342">
        <f t="shared" si="3"/>
        <v>0</v>
      </c>
      <c r="H16" s="385"/>
      <c r="I16" s="385">
        <f t="shared" si="1"/>
        <v>0</v>
      </c>
      <c r="J16" s="385"/>
      <c r="K16" s="344"/>
      <c r="L16" s="344"/>
      <c r="M16" s="344"/>
    </row>
    <row r="17" spans="1:13" s="327" customFormat="1">
      <c r="A17" s="333" t="s">
        <v>510</v>
      </c>
      <c r="B17" s="334">
        <v>6050</v>
      </c>
      <c r="C17" s="334" t="s">
        <v>605</v>
      </c>
      <c r="D17" s="335" t="s">
        <v>610</v>
      </c>
      <c r="E17" s="336">
        <f>SUM(E18)</f>
        <v>0</v>
      </c>
      <c r="F17" s="336">
        <f t="shared" si="2"/>
        <v>0</v>
      </c>
      <c r="G17" s="336">
        <f t="shared" si="3"/>
        <v>0</v>
      </c>
      <c r="H17" s="386">
        <f>SUM(H18)</f>
        <v>0</v>
      </c>
      <c r="I17" s="385">
        <f t="shared" si="1"/>
        <v>0</v>
      </c>
      <c r="J17" s="385"/>
      <c r="K17" s="344"/>
      <c r="L17" s="344"/>
      <c r="M17" s="344"/>
    </row>
    <row r="18" spans="1:13" s="327" customFormat="1" ht="31.5">
      <c r="A18" s="339" t="s">
        <v>510</v>
      </c>
      <c r="B18" s="340" t="s">
        <v>510</v>
      </c>
      <c r="C18" s="340">
        <v>6051</v>
      </c>
      <c r="D18" s="341" t="s">
        <v>611</v>
      </c>
      <c r="E18" s="345">
        <v>0</v>
      </c>
      <c r="F18" s="342">
        <f t="shared" si="2"/>
        <v>0</v>
      </c>
      <c r="G18" s="342">
        <f t="shared" si="3"/>
        <v>0</v>
      </c>
      <c r="H18" s="385">
        <v>0</v>
      </c>
      <c r="I18" s="385">
        <f t="shared" si="1"/>
        <v>0</v>
      </c>
      <c r="J18" s="385"/>
      <c r="K18" s="344"/>
      <c r="L18" s="344"/>
      <c r="M18" s="344"/>
    </row>
    <row r="19" spans="1:13" s="327" customFormat="1">
      <c r="A19" s="333" t="s">
        <v>510</v>
      </c>
      <c r="B19" s="334" t="s">
        <v>232</v>
      </c>
      <c r="C19" s="334" t="s">
        <v>605</v>
      </c>
      <c r="D19" s="335" t="s">
        <v>612</v>
      </c>
      <c r="E19" s="336">
        <f t="shared" ref="E19:F19" si="4">E20+E21+E22+E23</f>
        <v>800906728</v>
      </c>
      <c r="F19" s="336">
        <f t="shared" si="4"/>
        <v>800906728</v>
      </c>
      <c r="G19" s="336">
        <f t="shared" si="3"/>
        <v>0</v>
      </c>
      <c r="H19" s="386">
        <f>SUM(H20:H23)</f>
        <v>0</v>
      </c>
      <c r="I19" s="385">
        <f t="shared" si="1"/>
        <v>0</v>
      </c>
      <c r="J19" s="385"/>
      <c r="K19" s="344"/>
      <c r="L19" s="344"/>
      <c r="M19" s="344"/>
    </row>
    <row r="20" spans="1:13" s="329" customFormat="1">
      <c r="A20" s="339" t="s">
        <v>510</v>
      </c>
      <c r="B20" s="340" t="s">
        <v>510</v>
      </c>
      <c r="C20" s="340" t="s">
        <v>233</v>
      </c>
      <c r="D20" s="341" t="s">
        <v>613</v>
      </c>
      <c r="E20" s="343">
        <f>'[2]Biểu 2c Phan II '!$I$19</f>
        <v>45892012</v>
      </c>
      <c r="F20" s="342">
        <f t="shared" si="2"/>
        <v>45892012</v>
      </c>
      <c r="G20" s="342">
        <f t="shared" si="3"/>
        <v>0</v>
      </c>
      <c r="H20" s="385"/>
      <c r="I20" s="381">
        <f t="shared" si="1"/>
        <v>0</v>
      </c>
      <c r="J20" s="381"/>
      <c r="K20" s="326"/>
      <c r="L20" s="326"/>
      <c r="M20" s="326"/>
    </row>
    <row r="21" spans="1:13" s="327" customFormat="1">
      <c r="A21" s="339" t="s">
        <v>510</v>
      </c>
      <c r="B21" s="340" t="s">
        <v>510</v>
      </c>
      <c r="C21" s="340" t="s">
        <v>235</v>
      </c>
      <c r="D21" s="341" t="s">
        <v>614</v>
      </c>
      <c r="E21" s="343">
        <f>'[2]Biểu 2c Phan II '!$I$22</f>
        <v>530228420</v>
      </c>
      <c r="F21" s="342">
        <f t="shared" si="2"/>
        <v>530228420</v>
      </c>
      <c r="G21" s="342">
        <f t="shared" si="3"/>
        <v>0</v>
      </c>
      <c r="H21" s="385"/>
      <c r="I21" s="385">
        <f t="shared" si="1"/>
        <v>0</v>
      </c>
      <c r="J21" s="385"/>
      <c r="K21" s="344"/>
      <c r="L21" s="344"/>
      <c r="M21" s="344"/>
    </row>
    <row r="22" spans="1:13" s="327" customFormat="1" ht="31.5">
      <c r="A22" s="339" t="s">
        <v>510</v>
      </c>
      <c r="B22" s="340" t="s">
        <v>510</v>
      </c>
      <c r="C22" s="340" t="s">
        <v>236</v>
      </c>
      <c r="D22" s="341" t="s">
        <v>615</v>
      </c>
      <c r="E22" s="343">
        <f>'[2]Biểu 2c Phan II '!$I$23</f>
        <v>1788000</v>
      </c>
      <c r="F22" s="342">
        <f t="shared" si="2"/>
        <v>1788000</v>
      </c>
      <c r="G22" s="342">
        <f t="shared" si="3"/>
        <v>0</v>
      </c>
      <c r="H22" s="385"/>
      <c r="I22" s="385">
        <f t="shared" si="1"/>
        <v>0</v>
      </c>
      <c r="J22" s="385"/>
      <c r="K22" s="344"/>
      <c r="L22" s="344"/>
      <c r="M22" s="344"/>
    </row>
    <row r="23" spans="1:13" s="327" customFormat="1">
      <c r="A23" s="339" t="s">
        <v>510</v>
      </c>
      <c r="B23" s="340" t="s">
        <v>510</v>
      </c>
      <c r="C23" s="340" t="s">
        <v>237</v>
      </c>
      <c r="D23" s="341" t="s">
        <v>616</v>
      </c>
      <c r="E23" s="343">
        <f>'[2]Biểu 2c Phan II '!$I$25</f>
        <v>222998296</v>
      </c>
      <c r="F23" s="342">
        <f t="shared" si="2"/>
        <v>222998296</v>
      </c>
      <c r="G23" s="342">
        <f t="shared" si="3"/>
        <v>0</v>
      </c>
      <c r="H23" s="385"/>
      <c r="I23" s="385">
        <f t="shared" si="1"/>
        <v>0</v>
      </c>
      <c r="J23" s="385"/>
      <c r="K23" s="344"/>
      <c r="L23" s="344"/>
      <c r="M23" s="344"/>
    </row>
    <row r="24" spans="1:13" s="327" customFormat="1">
      <c r="A24" s="333" t="s">
        <v>510</v>
      </c>
      <c r="B24" s="334">
        <v>6200</v>
      </c>
      <c r="C24" s="334" t="s">
        <v>605</v>
      </c>
      <c r="D24" s="335" t="s">
        <v>617</v>
      </c>
      <c r="E24" s="336">
        <f>SUM(E25)</f>
        <v>32058000</v>
      </c>
      <c r="F24" s="336">
        <f t="shared" si="2"/>
        <v>32058000</v>
      </c>
      <c r="G24" s="336">
        <f t="shared" si="3"/>
        <v>0</v>
      </c>
      <c r="H24" s="386">
        <f>SUM(H25)</f>
        <v>37720000</v>
      </c>
      <c r="I24" s="385">
        <f t="shared" si="1"/>
        <v>37720000</v>
      </c>
      <c r="J24" s="385"/>
      <c r="K24" s="344"/>
      <c r="L24" s="344"/>
      <c r="M24" s="344"/>
    </row>
    <row r="25" spans="1:13" s="327" customFormat="1">
      <c r="A25" s="339" t="s">
        <v>510</v>
      </c>
      <c r="B25" s="340" t="s">
        <v>510</v>
      </c>
      <c r="C25" s="340">
        <v>6201</v>
      </c>
      <c r="D25" s="341" t="s">
        <v>618</v>
      </c>
      <c r="E25" s="343">
        <f>'[2]Biểu 2c Phan II '!$I$33</f>
        <v>32058000</v>
      </c>
      <c r="F25" s="342">
        <f t="shared" si="2"/>
        <v>32058000</v>
      </c>
      <c r="G25" s="342">
        <f t="shared" si="3"/>
        <v>0</v>
      </c>
      <c r="H25" s="385">
        <v>37720000</v>
      </c>
      <c r="I25" s="385">
        <f t="shared" si="1"/>
        <v>37720000</v>
      </c>
      <c r="J25" s="385"/>
      <c r="K25" s="344"/>
      <c r="L25" s="344"/>
      <c r="M25" s="344"/>
    </row>
    <row r="26" spans="1:13" s="327" customFormat="1">
      <c r="A26" s="333" t="s">
        <v>510</v>
      </c>
      <c r="B26" s="334">
        <v>6250</v>
      </c>
      <c r="C26" s="334" t="s">
        <v>605</v>
      </c>
      <c r="D26" s="335" t="s">
        <v>619</v>
      </c>
      <c r="E26" s="336">
        <f>SUM(E27:E28)</f>
        <v>0</v>
      </c>
      <c r="F26" s="336">
        <f t="shared" si="2"/>
        <v>0</v>
      </c>
      <c r="G26" s="336">
        <f t="shared" si="3"/>
        <v>0</v>
      </c>
      <c r="H26" s="386">
        <f>SUM(H27:H28)</f>
        <v>0</v>
      </c>
      <c r="I26" s="385">
        <f t="shared" si="1"/>
        <v>0</v>
      </c>
      <c r="J26" s="385"/>
      <c r="K26" s="344"/>
      <c r="L26" s="344"/>
      <c r="M26" s="344"/>
    </row>
    <row r="27" spans="1:13" s="327" customFormat="1">
      <c r="A27" s="339" t="s">
        <v>510</v>
      </c>
      <c r="B27" s="340" t="s">
        <v>510</v>
      </c>
      <c r="C27" s="340">
        <v>6254</v>
      </c>
      <c r="D27" s="341" t="s">
        <v>620</v>
      </c>
      <c r="E27" s="342"/>
      <c r="F27" s="342">
        <f t="shared" si="2"/>
        <v>0</v>
      </c>
      <c r="G27" s="342">
        <f t="shared" si="3"/>
        <v>0</v>
      </c>
      <c r="H27" s="385">
        <v>0</v>
      </c>
      <c r="I27" s="385">
        <f t="shared" si="1"/>
        <v>0</v>
      </c>
      <c r="J27" s="385"/>
      <c r="K27" s="344"/>
      <c r="L27" s="344"/>
      <c r="M27" s="344"/>
    </row>
    <row r="28" spans="1:13" s="327" customFormat="1">
      <c r="A28" s="339" t="s">
        <v>510</v>
      </c>
      <c r="B28" s="340" t="s">
        <v>510</v>
      </c>
      <c r="C28" s="340">
        <v>6299</v>
      </c>
      <c r="D28" s="341" t="s">
        <v>621</v>
      </c>
      <c r="E28" s="342"/>
      <c r="F28" s="342">
        <f t="shared" si="2"/>
        <v>0</v>
      </c>
      <c r="G28" s="342">
        <f t="shared" si="3"/>
        <v>0</v>
      </c>
      <c r="H28" s="385"/>
      <c r="I28" s="385">
        <f t="shared" si="1"/>
        <v>0</v>
      </c>
      <c r="J28" s="385"/>
      <c r="K28" s="344"/>
      <c r="L28" s="344"/>
      <c r="M28" s="344"/>
    </row>
    <row r="29" spans="1:13" s="327" customFormat="1">
      <c r="A29" s="333" t="s">
        <v>510</v>
      </c>
      <c r="B29" s="334" t="s">
        <v>240</v>
      </c>
      <c r="C29" s="334" t="s">
        <v>605</v>
      </c>
      <c r="D29" s="335" t="s">
        <v>622</v>
      </c>
      <c r="E29" s="336">
        <f>SUM(E30:E33)</f>
        <v>446821139</v>
      </c>
      <c r="F29" s="336">
        <f t="shared" si="2"/>
        <v>446821139</v>
      </c>
      <c r="G29" s="336">
        <f t="shared" si="3"/>
        <v>0</v>
      </c>
      <c r="H29" s="389">
        <f>SUM(H30:H33)</f>
        <v>0</v>
      </c>
      <c r="I29" s="390">
        <f t="shared" si="1"/>
        <v>0</v>
      </c>
      <c r="J29" s="390"/>
      <c r="K29" s="390"/>
      <c r="L29" s="390"/>
      <c r="M29" s="390"/>
    </row>
    <row r="30" spans="1:13" s="327" customFormat="1">
      <c r="A30" s="339" t="s">
        <v>510</v>
      </c>
      <c r="B30" s="340" t="s">
        <v>510</v>
      </c>
      <c r="C30" s="340" t="s">
        <v>241</v>
      </c>
      <c r="D30" s="341" t="s">
        <v>623</v>
      </c>
      <c r="E30" s="343">
        <v>335179339</v>
      </c>
      <c r="F30" s="342">
        <f t="shared" si="2"/>
        <v>335179339</v>
      </c>
      <c r="G30" s="342">
        <f t="shared" si="3"/>
        <v>0</v>
      </c>
      <c r="H30" s="390">
        <v>0</v>
      </c>
      <c r="I30" s="390">
        <v>0</v>
      </c>
      <c r="J30" s="390"/>
      <c r="K30" s="390"/>
      <c r="L30" s="390"/>
      <c r="M30" s="390"/>
    </row>
    <row r="31" spans="1:13" s="327" customFormat="1">
      <c r="A31" s="339" t="s">
        <v>510</v>
      </c>
      <c r="B31" s="340" t="s">
        <v>510</v>
      </c>
      <c r="C31" s="340" t="s">
        <v>242</v>
      </c>
      <c r="D31" s="341" t="s">
        <v>624</v>
      </c>
      <c r="E31" s="343">
        <v>57459314</v>
      </c>
      <c r="F31" s="342">
        <f t="shared" si="2"/>
        <v>57459314</v>
      </c>
      <c r="G31" s="342">
        <f t="shared" si="3"/>
        <v>0</v>
      </c>
      <c r="H31" s="390">
        <v>0</v>
      </c>
      <c r="I31" s="390">
        <f t="shared" si="1"/>
        <v>0</v>
      </c>
      <c r="J31" s="390"/>
      <c r="K31" s="390"/>
      <c r="L31" s="390"/>
      <c r="M31" s="390"/>
    </row>
    <row r="32" spans="1:13" s="327" customFormat="1">
      <c r="A32" s="339" t="s">
        <v>510</v>
      </c>
      <c r="B32" s="340" t="s">
        <v>510</v>
      </c>
      <c r="C32" s="340" t="s">
        <v>243</v>
      </c>
      <c r="D32" s="341" t="s">
        <v>625</v>
      </c>
      <c r="E32" s="343">
        <v>35029380</v>
      </c>
      <c r="F32" s="342">
        <f t="shared" si="2"/>
        <v>35029380</v>
      </c>
      <c r="G32" s="342">
        <f t="shared" si="3"/>
        <v>0</v>
      </c>
      <c r="H32" s="390">
        <v>0</v>
      </c>
      <c r="I32" s="390">
        <v>0</v>
      </c>
      <c r="J32" s="390"/>
      <c r="K32" s="390"/>
      <c r="L32" s="390"/>
      <c r="M32" s="390"/>
    </row>
    <row r="33" spans="1:13" s="327" customFormat="1">
      <c r="A33" s="339" t="s">
        <v>510</v>
      </c>
      <c r="B33" s="340" t="s">
        <v>510</v>
      </c>
      <c r="C33" s="340" t="s">
        <v>244</v>
      </c>
      <c r="D33" s="341" t="s">
        <v>626</v>
      </c>
      <c r="E33" s="343">
        <v>19153106</v>
      </c>
      <c r="F33" s="342">
        <f t="shared" si="2"/>
        <v>19153106</v>
      </c>
      <c r="G33" s="342">
        <f t="shared" si="3"/>
        <v>0</v>
      </c>
      <c r="H33" s="390">
        <v>0</v>
      </c>
      <c r="I33" s="390">
        <f t="shared" si="1"/>
        <v>0</v>
      </c>
      <c r="J33" s="390"/>
      <c r="K33" s="390"/>
      <c r="L33" s="390"/>
      <c r="M33" s="390"/>
    </row>
    <row r="34" spans="1:13" s="327" customFormat="1">
      <c r="A34" s="333" t="s">
        <v>510</v>
      </c>
      <c r="B34" s="334">
        <v>6500</v>
      </c>
      <c r="C34" s="334" t="s">
        <v>605</v>
      </c>
      <c r="D34" s="335" t="s">
        <v>627</v>
      </c>
      <c r="E34" s="336">
        <f>SUM(E35:E37)</f>
        <v>70496627</v>
      </c>
      <c r="F34" s="336">
        <f t="shared" si="2"/>
        <v>70496627</v>
      </c>
      <c r="G34" s="336">
        <f t="shared" si="3"/>
        <v>0</v>
      </c>
      <c r="H34" s="386">
        <f>SUM(H35:H37)</f>
        <v>26890631</v>
      </c>
      <c r="I34" s="385">
        <f t="shared" si="1"/>
        <v>26890631</v>
      </c>
      <c r="J34" s="385"/>
      <c r="K34" s="344"/>
      <c r="L34" s="344"/>
      <c r="M34" s="344"/>
    </row>
    <row r="35" spans="1:13" s="327" customFormat="1">
      <c r="A35" s="339" t="s">
        <v>510</v>
      </c>
      <c r="B35" s="340" t="s">
        <v>510</v>
      </c>
      <c r="C35" s="340">
        <v>6501</v>
      </c>
      <c r="D35" s="341" t="s">
        <v>628</v>
      </c>
      <c r="E35" s="343">
        <f>'[2]Biểu 2c Phan II '!$I$52</f>
        <v>43576277</v>
      </c>
      <c r="F35" s="342">
        <f t="shared" si="2"/>
        <v>43576277</v>
      </c>
      <c r="G35" s="342">
        <f t="shared" si="3"/>
        <v>0</v>
      </c>
      <c r="H35" s="385">
        <v>11294996</v>
      </c>
      <c r="I35" s="385">
        <f t="shared" si="1"/>
        <v>11294996</v>
      </c>
      <c r="J35" s="385"/>
      <c r="K35" s="344"/>
      <c r="L35" s="344"/>
      <c r="M35" s="344"/>
    </row>
    <row r="36" spans="1:13" s="327" customFormat="1">
      <c r="A36" s="339" t="s">
        <v>510</v>
      </c>
      <c r="B36" s="340" t="s">
        <v>510</v>
      </c>
      <c r="C36" s="340">
        <v>6502</v>
      </c>
      <c r="D36" s="341" t="s">
        <v>629</v>
      </c>
      <c r="E36" s="343">
        <f>'[2]Biểu 2c Phan II '!$I$53</f>
        <v>26920350</v>
      </c>
      <c r="F36" s="342">
        <f t="shared" si="2"/>
        <v>26920350</v>
      </c>
      <c r="G36" s="342">
        <f t="shared" si="3"/>
        <v>0</v>
      </c>
      <c r="H36" s="385">
        <v>8243775</v>
      </c>
      <c r="I36" s="385">
        <f t="shared" si="1"/>
        <v>8243775</v>
      </c>
      <c r="J36" s="385"/>
      <c r="K36" s="344"/>
      <c r="L36" s="344"/>
      <c r="M36" s="344"/>
    </row>
    <row r="37" spans="1:13" s="327" customFormat="1">
      <c r="A37" s="339" t="s">
        <v>510</v>
      </c>
      <c r="B37" s="340" t="s">
        <v>510</v>
      </c>
      <c r="C37" s="340">
        <v>6504</v>
      </c>
      <c r="D37" s="341" t="s">
        <v>630</v>
      </c>
      <c r="E37" s="342">
        <v>0</v>
      </c>
      <c r="F37" s="342">
        <f t="shared" si="2"/>
        <v>0</v>
      </c>
      <c r="G37" s="342">
        <f t="shared" si="3"/>
        <v>0</v>
      </c>
      <c r="H37" s="385">
        <v>7351860</v>
      </c>
      <c r="I37" s="385">
        <f t="shared" si="1"/>
        <v>7351860</v>
      </c>
      <c r="J37" s="385"/>
      <c r="K37" s="344"/>
      <c r="L37" s="344"/>
      <c r="M37" s="344"/>
    </row>
    <row r="38" spans="1:13" s="327" customFormat="1">
      <c r="A38" s="333" t="s">
        <v>510</v>
      </c>
      <c r="B38" s="334">
        <v>6550</v>
      </c>
      <c r="C38" s="334" t="s">
        <v>605</v>
      </c>
      <c r="D38" s="335" t="s">
        <v>631</v>
      </c>
      <c r="E38" s="336">
        <f>SUM(E39:E41)</f>
        <v>33512400</v>
      </c>
      <c r="F38" s="336">
        <f t="shared" si="2"/>
        <v>33512400</v>
      </c>
      <c r="G38" s="336">
        <f t="shared" si="3"/>
        <v>0</v>
      </c>
      <c r="H38" s="386">
        <f>SUM(H39:H41)</f>
        <v>0</v>
      </c>
      <c r="I38" s="385">
        <f t="shared" si="1"/>
        <v>0</v>
      </c>
      <c r="J38" s="385"/>
      <c r="K38" s="344"/>
      <c r="L38" s="344"/>
      <c r="M38" s="344"/>
    </row>
    <row r="39" spans="1:13" s="327" customFormat="1">
      <c r="A39" s="339" t="s">
        <v>510</v>
      </c>
      <c r="B39" s="340" t="s">
        <v>510</v>
      </c>
      <c r="C39" s="340">
        <v>6551</v>
      </c>
      <c r="D39" s="341" t="s">
        <v>632</v>
      </c>
      <c r="E39" s="343">
        <f>'[2]Biểu 2c Phan II '!$G$59</f>
        <v>33512400</v>
      </c>
      <c r="F39" s="342">
        <f t="shared" si="2"/>
        <v>33512400</v>
      </c>
      <c r="G39" s="342">
        <f t="shared" si="3"/>
        <v>0</v>
      </c>
      <c r="H39" s="385"/>
      <c r="I39" s="385">
        <f t="shared" si="1"/>
        <v>0</v>
      </c>
      <c r="J39" s="385"/>
      <c r="K39" s="344"/>
      <c r="L39" s="344"/>
      <c r="M39" s="344"/>
    </row>
    <row r="40" spans="1:13" s="327" customFormat="1">
      <c r="A40" s="339" t="s">
        <v>510</v>
      </c>
      <c r="B40" s="340" t="s">
        <v>510</v>
      </c>
      <c r="C40" s="340">
        <v>6552</v>
      </c>
      <c r="D40" s="341" t="s">
        <v>633</v>
      </c>
      <c r="E40" s="342"/>
      <c r="F40" s="342">
        <f t="shared" si="2"/>
        <v>0</v>
      </c>
      <c r="G40" s="342">
        <f t="shared" si="3"/>
        <v>0</v>
      </c>
      <c r="H40" s="385"/>
      <c r="I40" s="385">
        <f t="shared" si="1"/>
        <v>0</v>
      </c>
      <c r="J40" s="385"/>
      <c r="K40" s="344"/>
      <c r="L40" s="344"/>
      <c r="M40" s="344"/>
    </row>
    <row r="41" spans="1:13" s="327" customFormat="1">
      <c r="A41" s="339" t="s">
        <v>510</v>
      </c>
      <c r="B41" s="340" t="s">
        <v>510</v>
      </c>
      <c r="C41" s="340">
        <v>6599</v>
      </c>
      <c r="D41" s="341" t="s">
        <v>634</v>
      </c>
      <c r="E41" s="342">
        <v>0</v>
      </c>
      <c r="F41" s="342">
        <f t="shared" si="2"/>
        <v>0</v>
      </c>
      <c r="G41" s="342">
        <f t="shared" si="3"/>
        <v>0</v>
      </c>
      <c r="H41" s="385">
        <v>0</v>
      </c>
      <c r="I41" s="385">
        <f t="shared" si="1"/>
        <v>0</v>
      </c>
      <c r="J41" s="385"/>
      <c r="K41" s="344"/>
      <c r="L41" s="344"/>
      <c r="M41" s="344"/>
    </row>
    <row r="42" spans="1:13" s="327" customFormat="1">
      <c r="A42" s="333" t="s">
        <v>510</v>
      </c>
      <c r="B42" s="334">
        <v>6600</v>
      </c>
      <c r="C42" s="334" t="s">
        <v>605</v>
      </c>
      <c r="D42" s="335" t="s">
        <v>635</v>
      </c>
      <c r="E42" s="336">
        <f>SUM(E43:E45)</f>
        <v>4104000</v>
      </c>
      <c r="F42" s="336">
        <f t="shared" si="2"/>
        <v>4104000</v>
      </c>
      <c r="G42" s="336">
        <f t="shared" si="3"/>
        <v>0</v>
      </c>
      <c r="H42" s="386">
        <f>SUM(H43:H45)</f>
        <v>5892000</v>
      </c>
      <c r="I42" s="385">
        <f t="shared" si="1"/>
        <v>5892000</v>
      </c>
      <c r="J42" s="385"/>
      <c r="K42" s="344"/>
      <c r="L42" s="344"/>
      <c r="M42" s="344"/>
    </row>
    <row r="43" spans="1:13" s="327" customFormat="1">
      <c r="A43" s="339" t="s">
        <v>510</v>
      </c>
      <c r="B43" s="340" t="s">
        <v>510</v>
      </c>
      <c r="C43" s="340">
        <v>6601</v>
      </c>
      <c r="D43" s="341" t="s">
        <v>636</v>
      </c>
      <c r="E43" s="342"/>
      <c r="F43" s="342">
        <f t="shared" si="2"/>
        <v>0</v>
      </c>
      <c r="G43" s="342">
        <f t="shared" si="3"/>
        <v>0</v>
      </c>
      <c r="H43" s="385"/>
      <c r="I43" s="385">
        <f t="shared" si="1"/>
        <v>0</v>
      </c>
      <c r="J43" s="385"/>
      <c r="K43" s="344"/>
      <c r="L43" s="344"/>
      <c r="M43" s="344"/>
    </row>
    <row r="44" spans="1:13" s="327" customFormat="1">
      <c r="A44" s="339" t="s">
        <v>510</v>
      </c>
      <c r="B44" s="340" t="s">
        <v>510</v>
      </c>
      <c r="C44" s="340">
        <v>6605</v>
      </c>
      <c r="D44" s="341" t="s">
        <v>637</v>
      </c>
      <c r="E44" s="343">
        <f>'[2]Biểu 2c Phan II '!$G$66</f>
        <v>4104000</v>
      </c>
      <c r="F44" s="342">
        <f t="shared" si="2"/>
        <v>4104000</v>
      </c>
      <c r="G44" s="342">
        <f t="shared" si="3"/>
        <v>0</v>
      </c>
      <c r="H44" s="385">
        <v>5892000</v>
      </c>
      <c r="I44" s="385">
        <f t="shared" si="1"/>
        <v>5892000</v>
      </c>
      <c r="J44" s="385"/>
      <c r="K44" s="344"/>
      <c r="L44" s="344"/>
      <c r="M44" s="344"/>
    </row>
    <row r="45" spans="1:13" s="327" customFormat="1">
      <c r="A45" s="339" t="s">
        <v>510</v>
      </c>
      <c r="B45" s="340" t="s">
        <v>510</v>
      </c>
      <c r="C45" s="340">
        <v>6608</v>
      </c>
      <c r="D45" s="341" t="s">
        <v>638</v>
      </c>
      <c r="E45" s="342"/>
      <c r="F45" s="342">
        <f t="shared" si="2"/>
        <v>0</v>
      </c>
      <c r="G45" s="342">
        <f t="shared" si="3"/>
        <v>0</v>
      </c>
      <c r="H45" s="385"/>
      <c r="I45" s="385">
        <f t="shared" si="1"/>
        <v>0</v>
      </c>
      <c r="J45" s="385"/>
      <c r="K45" s="344"/>
      <c r="L45" s="344"/>
      <c r="M45" s="344"/>
    </row>
    <row r="46" spans="1:13" s="327" customFormat="1">
      <c r="A46" s="339"/>
      <c r="B46" s="346" t="s">
        <v>396</v>
      </c>
      <c r="C46" s="346" t="s">
        <v>85</v>
      </c>
      <c r="D46" s="347" t="s">
        <v>397</v>
      </c>
      <c r="E46" s="336">
        <f>E47</f>
        <v>18830880</v>
      </c>
      <c r="F46" s="342"/>
      <c r="G46" s="342"/>
      <c r="H46" s="385"/>
      <c r="I46" s="385"/>
      <c r="J46" s="385"/>
      <c r="K46" s="344"/>
      <c r="L46" s="344"/>
      <c r="M46" s="344"/>
    </row>
    <row r="47" spans="1:13" s="327" customFormat="1">
      <c r="A47" s="339"/>
      <c r="B47" s="348"/>
      <c r="C47" s="348" t="s">
        <v>398</v>
      </c>
      <c r="D47" s="349" t="s">
        <v>399</v>
      </c>
      <c r="E47" s="343">
        <f>'[2]Biểu 2c Phan II '!$G$72</f>
        <v>18830880</v>
      </c>
      <c r="F47" s="342"/>
      <c r="G47" s="342"/>
      <c r="H47" s="385"/>
      <c r="I47" s="385"/>
      <c r="J47" s="385"/>
      <c r="K47" s="344"/>
      <c r="L47" s="344"/>
      <c r="M47" s="344"/>
    </row>
    <row r="48" spans="1:13" s="327" customFormat="1">
      <c r="A48" s="333" t="s">
        <v>510</v>
      </c>
      <c r="B48" s="334">
        <v>6700</v>
      </c>
      <c r="C48" s="334" t="s">
        <v>605</v>
      </c>
      <c r="D48" s="335" t="s">
        <v>639</v>
      </c>
      <c r="E48" s="336">
        <f>SUM(E49)</f>
        <v>9600000</v>
      </c>
      <c r="F48" s="336">
        <f t="shared" ref="F48:F53" si="5">E48</f>
        <v>9600000</v>
      </c>
      <c r="G48" s="336">
        <f t="shared" ref="G48:G53" si="6">F48-E48</f>
        <v>0</v>
      </c>
      <c r="H48" s="386">
        <f>SUM(H49)</f>
        <v>0</v>
      </c>
      <c r="I48" s="385">
        <f t="shared" si="1"/>
        <v>0</v>
      </c>
      <c r="J48" s="385"/>
      <c r="K48" s="344"/>
      <c r="L48" s="344"/>
      <c r="M48" s="344"/>
    </row>
    <row r="49" spans="1:13" s="327" customFormat="1">
      <c r="A49" s="339" t="s">
        <v>510</v>
      </c>
      <c r="B49" s="340" t="s">
        <v>510</v>
      </c>
      <c r="C49" s="350" t="s">
        <v>422</v>
      </c>
      <c r="D49" s="351" t="s">
        <v>423</v>
      </c>
      <c r="E49" s="343">
        <f>'[2]Biểu 2c Phan II '!$G$85</f>
        <v>9600000</v>
      </c>
      <c r="F49" s="342">
        <f t="shared" si="5"/>
        <v>9600000</v>
      </c>
      <c r="G49" s="342">
        <f t="shared" si="6"/>
        <v>0</v>
      </c>
      <c r="H49" s="385"/>
      <c r="I49" s="385">
        <f t="shared" si="1"/>
        <v>0</v>
      </c>
      <c r="J49" s="385"/>
      <c r="K49" s="344"/>
      <c r="L49" s="344"/>
      <c r="M49" s="344"/>
    </row>
    <row r="50" spans="1:13" s="327" customFormat="1">
      <c r="A50" s="333" t="s">
        <v>510</v>
      </c>
      <c r="B50" s="334">
        <v>6750</v>
      </c>
      <c r="C50" s="334" t="s">
        <v>605</v>
      </c>
      <c r="D50" s="335" t="s">
        <v>640</v>
      </c>
      <c r="E50" s="336">
        <f>SUM(E51:E53)</f>
        <v>33300000</v>
      </c>
      <c r="F50" s="336">
        <f t="shared" si="5"/>
        <v>33300000</v>
      </c>
      <c r="G50" s="336">
        <f t="shared" si="6"/>
        <v>0</v>
      </c>
      <c r="H50" s="386">
        <f>SUM(H51:H53)</f>
        <v>99900000</v>
      </c>
      <c r="I50" s="385">
        <f t="shared" si="1"/>
        <v>99900000</v>
      </c>
      <c r="J50" s="385"/>
      <c r="K50" s="344"/>
      <c r="L50" s="344"/>
      <c r="M50" s="344"/>
    </row>
    <row r="51" spans="1:13" s="327" customFormat="1">
      <c r="A51" s="339" t="s">
        <v>510</v>
      </c>
      <c r="B51" s="340" t="s">
        <v>510</v>
      </c>
      <c r="C51" s="340">
        <v>6754</v>
      </c>
      <c r="D51" s="341" t="s">
        <v>641</v>
      </c>
      <c r="E51" s="342"/>
      <c r="F51" s="342">
        <f t="shared" si="5"/>
        <v>0</v>
      </c>
      <c r="G51" s="342">
        <f t="shared" si="6"/>
        <v>0</v>
      </c>
      <c r="H51" s="385"/>
      <c r="I51" s="385">
        <f t="shared" si="1"/>
        <v>0</v>
      </c>
      <c r="J51" s="385"/>
      <c r="K51" s="344"/>
      <c r="L51" s="344"/>
      <c r="M51" s="344"/>
    </row>
    <row r="52" spans="1:13" s="327" customFormat="1">
      <c r="A52" s="339" t="s">
        <v>510</v>
      </c>
      <c r="B52" s="340" t="s">
        <v>510</v>
      </c>
      <c r="C52" s="340">
        <v>6757</v>
      </c>
      <c r="D52" s="341" t="s">
        <v>642</v>
      </c>
      <c r="E52" s="343">
        <f>'[2]Biểu 2c Phan II '!$G$93</f>
        <v>33300000</v>
      </c>
      <c r="F52" s="342">
        <f t="shared" si="5"/>
        <v>33300000</v>
      </c>
      <c r="G52" s="342">
        <f t="shared" si="6"/>
        <v>0</v>
      </c>
      <c r="H52" s="385">
        <v>99900000</v>
      </c>
      <c r="I52" s="385">
        <f t="shared" si="1"/>
        <v>99900000</v>
      </c>
      <c r="J52" s="385"/>
      <c r="K52" s="344"/>
      <c r="L52" s="344"/>
      <c r="M52" s="344"/>
    </row>
    <row r="53" spans="1:13" s="327" customFormat="1">
      <c r="A53" s="339" t="s">
        <v>510</v>
      </c>
      <c r="B53" s="340" t="s">
        <v>510</v>
      </c>
      <c r="C53" s="340">
        <v>6799</v>
      </c>
      <c r="D53" s="341" t="s">
        <v>643</v>
      </c>
      <c r="E53" s="342">
        <v>0</v>
      </c>
      <c r="F53" s="342">
        <f t="shared" si="5"/>
        <v>0</v>
      </c>
      <c r="G53" s="342">
        <f t="shared" si="6"/>
        <v>0</v>
      </c>
      <c r="H53" s="385"/>
      <c r="I53" s="385">
        <f t="shared" si="1"/>
        <v>0</v>
      </c>
      <c r="J53" s="385"/>
      <c r="K53" s="344"/>
      <c r="L53" s="344"/>
      <c r="M53" s="344"/>
    </row>
    <row r="54" spans="1:13" s="327" customFormat="1" ht="63">
      <c r="A54" s="333" t="s">
        <v>510</v>
      </c>
      <c r="B54" s="334" t="s">
        <v>262</v>
      </c>
      <c r="C54" s="334" t="s">
        <v>605</v>
      </c>
      <c r="D54" s="335" t="s">
        <v>644</v>
      </c>
      <c r="E54" s="336">
        <f>SUM(E55:E59)</f>
        <v>105516900</v>
      </c>
      <c r="F54" s="336">
        <f t="shared" si="2"/>
        <v>105516900</v>
      </c>
      <c r="G54" s="336">
        <f t="shared" si="3"/>
        <v>0</v>
      </c>
      <c r="H54" s="386">
        <f>SUM(H55:H59)</f>
        <v>0</v>
      </c>
      <c r="I54" s="385">
        <f t="shared" si="1"/>
        <v>0</v>
      </c>
      <c r="J54" s="385"/>
      <c r="K54" s="344"/>
      <c r="L54" s="344"/>
      <c r="M54" s="344"/>
    </row>
    <row r="55" spans="1:13" s="327" customFormat="1">
      <c r="A55" s="339" t="s">
        <v>510</v>
      </c>
      <c r="B55" s="340" t="s">
        <v>510</v>
      </c>
      <c r="C55" s="340">
        <v>6907</v>
      </c>
      <c r="D55" s="341" t="s">
        <v>645</v>
      </c>
      <c r="E55" s="342"/>
      <c r="F55" s="342">
        <f t="shared" si="2"/>
        <v>0</v>
      </c>
      <c r="G55" s="342">
        <f t="shared" si="3"/>
        <v>0</v>
      </c>
      <c r="H55" s="385"/>
      <c r="I55" s="385">
        <f t="shared" si="1"/>
        <v>0</v>
      </c>
      <c r="J55" s="385"/>
      <c r="K55" s="344"/>
      <c r="L55" s="344"/>
      <c r="M55" s="344"/>
    </row>
    <row r="56" spans="1:13" s="327" customFormat="1">
      <c r="A56" s="339" t="s">
        <v>510</v>
      </c>
      <c r="B56" s="340" t="s">
        <v>510</v>
      </c>
      <c r="C56" s="340" t="s">
        <v>265</v>
      </c>
      <c r="D56" s="341" t="s">
        <v>646</v>
      </c>
      <c r="E56" s="343">
        <f>'[2]Biểu 2c Phan II '!$G$100</f>
        <v>105516900</v>
      </c>
      <c r="F56" s="342">
        <f t="shared" si="2"/>
        <v>105516900</v>
      </c>
      <c r="G56" s="342">
        <f t="shared" si="3"/>
        <v>0</v>
      </c>
      <c r="H56" s="385"/>
      <c r="I56" s="385">
        <f t="shared" si="1"/>
        <v>0</v>
      </c>
      <c r="J56" s="385"/>
      <c r="K56" s="344"/>
      <c r="L56" s="344"/>
      <c r="M56" s="344"/>
    </row>
    <row r="57" spans="1:13" s="327" customFormat="1">
      <c r="A57" s="339" t="s">
        <v>510</v>
      </c>
      <c r="B57" s="340" t="s">
        <v>510</v>
      </c>
      <c r="C57" s="340">
        <v>6913</v>
      </c>
      <c r="D57" s="341" t="s">
        <v>647</v>
      </c>
      <c r="E57" s="342"/>
      <c r="F57" s="342">
        <f t="shared" si="2"/>
        <v>0</v>
      </c>
      <c r="G57" s="342">
        <f t="shared" si="3"/>
        <v>0</v>
      </c>
      <c r="H57" s="385"/>
      <c r="I57" s="385">
        <f t="shared" si="1"/>
        <v>0</v>
      </c>
      <c r="J57" s="385"/>
      <c r="K57" s="344"/>
      <c r="L57" s="344"/>
      <c r="M57" s="344"/>
    </row>
    <row r="58" spans="1:13" s="327" customFormat="1">
      <c r="A58" s="339" t="s">
        <v>510</v>
      </c>
      <c r="B58" s="340" t="s">
        <v>510</v>
      </c>
      <c r="C58" s="340">
        <v>6921</v>
      </c>
      <c r="D58" s="341" t="s">
        <v>648</v>
      </c>
      <c r="E58" s="342"/>
      <c r="F58" s="342">
        <f t="shared" si="2"/>
        <v>0</v>
      </c>
      <c r="G58" s="342">
        <f t="shared" si="3"/>
        <v>0</v>
      </c>
      <c r="H58" s="385">
        <v>0</v>
      </c>
      <c r="I58" s="385">
        <f t="shared" si="1"/>
        <v>0</v>
      </c>
      <c r="J58" s="385"/>
      <c r="K58" s="344"/>
      <c r="L58" s="344"/>
      <c r="M58" s="344"/>
    </row>
    <row r="59" spans="1:13" s="327" customFormat="1">
      <c r="A59" s="339" t="s">
        <v>510</v>
      </c>
      <c r="B59" s="340" t="s">
        <v>510</v>
      </c>
      <c r="C59" s="340">
        <v>6949</v>
      </c>
      <c r="D59" s="341" t="s">
        <v>649</v>
      </c>
      <c r="E59" s="342">
        <v>0</v>
      </c>
      <c r="F59" s="342">
        <f t="shared" si="2"/>
        <v>0</v>
      </c>
      <c r="G59" s="342">
        <f t="shared" si="3"/>
        <v>0</v>
      </c>
      <c r="H59" s="385"/>
      <c r="I59" s="385">
        <f t="shared" si="1"/>
        <v>0</v>
      </c>
      <c r="J59" s="385"/>
      <c r="K59" s="344"/>
      <c r="L59" s="344"/>
      <c r="M59" s="344"/>
    </row>
    <row r="60" spans="1:13" s="327" customFormat="1" ht="31.5">
      <c r="A60" s="333" t="s">
        <v>510</v>
      </c>
      <c r="B60" s="334">
        <v>6950</v>
      </c>
      <c r="C60" s="334" t="s">
        <v>605</v>
      </c>
      <c r="D60" s="335" t="s">
        <v>650</v>
      </c>
      <c r="E60" s="336">
        <f>SUM(E61:E61)</f>
        <v>19085000</v>
      </c>
      <c r="F60" s="336">
        <f t="shared" si="2"/>
        <v>19085000</v>
      </c>
      <c r="G60" s="336">
        <f t="shared" si="3"/>
        <v>0</v>
      </c>
      <c r="H60" s="386">
        <f>SUM(H61:H62)</f>
        <v>223371400</v>
      </c>
      <c r="I60" s="381">
        <f t="shared" si="1"/>
        <v>223371400</v>
      </c>
      <c r="J60" s="385"/>
      <c r="K60" s="344"/>
      <c r="L60" s="344"/>
      <c r="M60" s="344"/>
    </row>
    <row r="61" spans="1:13" s="327" customFormat="1">
      <c r="A61" s="339" t="s">
        <v>510</v>
      </c>
      <c r="B61" s="340" t="s">
        <v>510</v>
      </c>
      <c r="C61" s="280" t="s">
        <v>452</v>
      </c>
      <c r="D61" s="281" t="s">
        <v>453</v>
      </c>
      <c r="E61" s="343">
        <f>'[2]Biểu 2c Phan II '!$G$108</f>
        <v>19085000</v>
      </c>
      <c r="F61" s="342">
        <f t="shared" si="2"/>
        <v>19085000</v>
      </c>
      <c r="G61" s="342">
        <f t="shared" si="3"/>
        <v>0</v>
      </c>
      <c r="H61" s="385"/>
      <c r="I61" s="385">
        <f t="shared" si="1"/>
        <v>0</v>
      </c>
      <c r="J61" s="385"/>
      <c r="K61" s="344"/>
      <c r="L61" s="344"/>
      <c r="M61" s="344"/>
    </row>
    <row r="62" spans="1:13" s="327" customFormat="1" ht="31.5">
      <c r="A62" s="333" t="s">
        <v>510</v>
      </c>
      <c r="B62" s="334" t="s">
        <v>271</v>
      </c>
      <c r="C62" s="334" t="s">
        <v>605</v>
      </c>
      <c r="D62" s="335" t="s">
        <v>651</v>
      </c>
      <c r="E62" s="336">
        <f>SUM(E63:E65)</f>
        <v>70423600</v>
      </c>
      <c r="F62" s="336">
        <f t="shared" si="2"/>
        <v>70423600</v>
      </c>
      <c r="G62" s="336">
        <f t="shared" si="3"/>
        <v>0</v>
      </c>
      <c r="H62" s="386">
        <f>SUM(H63:H65)</f>
        <v>223371400</v>
      </c>
      <c r="I62" s="381">
        <f t="shared" si="1"/>
        <v>223371400</v>
      </c>
      <c r="J62" s="385"/>
      <c r="K62" s="344"/>
      <c r="L62" s="344"/>
      <c r="M62" s="344"/>
    </row>
    <row r="63" spans="1:13" s="327" customFormat="1">
      <c r="A63" s="339" t="s">
        <v>510</v>
      </c>
      <c r="B63" s="340" t="s">
        <v>510</v>
      </c>
      <c r="C63" s="340">
        <v>7001</v>
      </c>
      <c r="D63" s="341" t="s">
        <v>652</v>
      </c>
      <c r="E63" s="342">
        <v>0</v>
      </c>
      <c r="F63" s="342">
        <f t="shared" si="2"/>
        <v>0</v>
      </c>
      <c r="G63" s="342">
        <f t="shared" si="3"/>
        <v>0</v>
      </c>
      <c r="H63" s="385">
        <v>69640000</v>
      </c>
      <c r="I63" s="385">
        <f t="shared" si="1"/>
        <v>69640000</v>
      </c>
      <c r="J63" s="385"/>
      <c r="K63" s="344"/>
      <c r="L63" s="344"/>
      <c r="M63" s="344"/>
    </row>
    <row r="64" spans="1:13" s="327" customFormat="1">
      <c r="A64" s="339" t="s">
        <v>510</v>
      </c>
      <c r="B64" s="340" t="s">
        <v>510</v>
      </c>
      <c r="C64" s="340">
        <v>7004</v>
      </c>
      <c r="D64" s="341" t="s">
        <v>653</v>
      </c>
      <c r="E64" s="342"/>
      <c r="F64" s="342">
        <f t="shared" si="2"/>
        <v>0</v>
      </c>
      <c r="G64" s="342">
        <f t="shared" si="3"/>
        <v>0</v>
      </c>
      <c r="H64" s="385"/>
      <c r="I64" s="385">
        <f t="shared" si="1"/>
        <v>0</v>
      </c>
      <c r="J64" s="385"/>
      <c r="K64" s="344"/>
      <c r="L64" s="344"/>
      <c r="M64" s="344"/>
    </row>
    <row r="65" spans="1:13" s="327" customFormat="1">
      <c r="A65" s="339" t="s">
        <v>510</v>
      </c>
      <c r="B65" s="340" t="s">
        <v>510</v>
      </c>
      <c r="C65" s="340" t="s">
        <v>274</v>
      </c>
      <c r="D65" s="341" t="s">
        <v>654</v>
      </c>
      <c r="E65" s="343">
        <f>'[2]Biểu 2c Phan II '!$G$113</f>
        <v>70423600</v>
      </c>
      <c r="F65" s="342">
        <f t="shared" si="2"/>
        <v>70423600</v>
      </c>
      <c r="G65" s="342">
        <f t="shared" si="3"/>
        <v>0</v>
      </c>
      <c r="H65" s="385">
        <v>153731400</v>
      </c>
      <c r="I65" s="385">
        <f t="shared" si="1"/>
        <v>153731400</v>
      </c>
      <c r="J65" s="385"/>
      <c r="K65" s="344"/>
      <c r="L65" s="344"/>
      <c r="M65" s="344"/>
    </row>
    <row r="66" spans="1:13" s="327" customFormat="1">
      <c r="A66" s="333" t="s">
        <v>510</v>
      </c>
      <c r="B66" s="334">
        <v>7050</v>
      </c>
      <c r="C66" s="334" t="s">
        <v>605</v>
      </c>
      <c r="D66" s="335" t="s">
        <v>655</v>
      </c>
      <c r="E66" s="336">
        <f>SUM(E67:E68)</f>
        <v>0</v>
      </c>
      <c r="F66" s="336">
        <f t="shared" si="2"/>
        <v>0</v>
      </c>
      <c r="G66" s="336">
        <f t="shared" si="3"/>
        <v>0</v>
      </c>
      <c r="H66" s="386">
        <f>SUM(H67:H68)</f>
        <v>0</v>
      </c>
      <c r="I66" s="385">
        <f t="shared" si="1"/>
        <v>0</v>
      </c>
      <c r="J66" s="385"/>
      <c r="K66" s="344"/>
      <c r="L66" s="344"/>
      <c r="M66" s="344"/>
    </row>
    <row r="67" spans="1:13" s="327" customFormat="1" ht="31.5">
      <c r="A67" s="339" t="s">
        <v>510</v>
      </c>
      <c r="B67" s="340" t="s">
        <v>510</v>
      </c>
      <c r="C67" s="340">
        <v>7053</v>
      </c>
      <c r="D67" s="341" t="s">
        <v>656</v>
      </c>
      <c r="E67" s="342"/>
      <c r="F67" s="342">
        <f t="shared" si="2"/>
        <v>0</v>
      </c>
      <c r="G67" s="342">
        <f t="shared" si="3"/>
        <v>0</v>
      </c>
      <c r="H67" s="385"/>
      <c r="I67" s="385">
        <f t="shared" si="1"/>
        <v>0</v>
      </c>
      <c r="J67" s="385"/>
      <c r="K67" s="344"/>
      <c r="L67" s="344"/>
      <c r="M67" s="344"/>
    </row>
    <row r="68" spans="1:13" s="327" customFormat="1">
      <c r="A68" s="339" t="s">
        <v>510</v>
      </c>
      <c r="B68" s="340" t="s">
        <v>510</v>
      </c>
      <c r="C68" s="340">
        <v>7099</v>
      </c>
      <c r="D68" s="341" t="s">
        <v>657</v>
      </c>
      <c r="E68" s="342"/>
      <c r="F68" s="342">
        <f t="shared" si="2"/>
        <v>0</v>
      </c>
      <c r="G68" s="342">
        <f t="shared" si="3"/>
        <v>0</v>
      </c>
      <c r="H68" s="385"/>
      <c r="I68" s="385">
        <f t="shared" si="1"/>
        <v>0</v>
      </c>
      <c r="J68" s="385"/>
      <c r="K68" s="344"/>
      <c r="L68" s="344"/>
      <c r="M68" s="344"/>
    </row>
    <row r="69" spans="1:13" s="327" customFormat="1">
      <c r="A69" s="333" t="s">
        <v>510</v>
      </c>
      <c r="B69" s="334" t="s">
        <v>277</v>
      </c>
      <c r="C69" s="334" t="s">
        <v>605</v>
      </c>
      <c r="D69" s="335" t="s">
        <v>658</v>
      </c>
      <c r="E69" s="336">
        <f>SUM(E70:E72)</f>
        <v>6000000</v>
      </c>
      <c r="F69" s="336">
        <f t="shared" si="2"/>
        <v>6000000</v>
      </c>
      <c r="G69" s="336">
        <f t="shared" si="3"/>
        <v>0</v>
      </c>
      <c r="H69" s="386">
        <f>SUM(H70:H72)</f>
        <v>8102000</v>
      </c>
      <c r="I69" s="381">
        <f t="shared" si="1"/>
        <v>8102000</v>
      </c>
      <c r="J69" s="385"/>
      <c r="K69" s="326">
        <f>SUM(K70:K72)</f>
        <v>0</v>
      </c>
      <c r="L69" s="326">
        <f>K69</f>
        <v>0</v>
      </c>
      <c r="M69" s="344"/>
    </row>
    <row r="70" spans="1:13" s="327" customFormat="1">
      <c r="A70" s="339" t="s">
        <v>510</v>
      </c>
      <c r="B70" s="340" t="s">
        <v>510</v>
      </c>
      <c r="C70" s="340">
        <v>7756</v>
      </c>
      <c r="D70" s="341" t="s">
        <v>659</v>
      </c>
      <c r="E70" s="343">
        <f>'[2]Biểu 2c Phan II '!$G$122</f>
        <v>6000000</v>
      </c>
      <c r="F70" s="342">
        <f t="shared" si="2"/>
        <v>6000000</v>
      </c>
      <c r="G70" s="342">
        <f t="shared" si="3"/>
        <v>0</v>
      </c>
      <c r="H70" s="385">
        <v>0</v>
      </c>
      <c r="I70" s="385">
        <f t="shared" si="1"/>
        <v>0</v>
      </c>
      <c r="J70" s="385"/>
      <c r="K70" s="344"/>
      <c r="L70" s="344"/>
      <c r="M70" s="344"/>
    </row>
    <row r="71" spans="1:13" s="327" customFormat="1" ht="31.5">
      <c r="A71" s="339" t="s">
        <v>510</v>
      </c>
      <c r="B71" s="340" t="s">
        <v>510</v>
      </c>
      <c r="C71" s="340">
        <v>7766</v>
      </c>
      <c r="D71" s="341" t="s">
        <v>660</v>
      </c>
      <c r="E71" s="345">
        <v>0</v>
      </c>
      <c r="F71" s="342">
        <f t="shared" si="2"/>
        <v>0</v>
      </c>
      <c r="G71" s="342">
        <f t="shared" si="3"/>
        <v>0</v>
      </c>
      <c r="H71" s="385"/>
      <c r="I71" s="385">
        <f t="shared" si="1"/>
        <v>0</v>
      </c>
      <c r="J71" s="385"/>
      <c r="K71" s="344"/>
      <c r="L71" s="344"/>
      <c r="M71" s="344"/>
    </row>
    <row r="72" spans="1:13" s="327" customFormat="1">
      <c r="A72" s="339" t="s">
        <v>510</v>
      </c>
      <c r="B72" s="340" t="s">
        <v>510</v>
      </c>
      <c r="C72" s="340">
        <v>7799</v>
      </c>
      <c r="D72" s="341" t="s">
        <v>661</v>
      </c>
      <c r="E72" s="342">
        <v>0</v>
      </c>
      <c r="F72" s="342">
        <f t="shared" si="2"/>
        <v>0</v>
      </c>
      <c r="G72" s="342">
        <f t="shared" si="3"/>
        <v>0</v>
      </c>
      <c r="H72" s="385">
        <v>8102000</v>
      </c>
      <c r="I72" s="385">
        <f t="shared" si="1"/>
        <v>8102000</v>
      </c>
      <c r="J72" s="385"/>
      <c r="K72" s="344"/>
      <c r="L72" s="344">
        <f>K72</f>
        <v>0</v>
      </c>
      <c r="M72" s="344"/>
    </row>
    <row r="73" spans="1:13" s="327" customFormat="1">
      <c r="A73" s="333" t="s">
        <v>510</v>
      </c>
      <c r="B73" s="334">
        <v>7900</v>
      </c>
      <c r="C73" s="334" t="s">
        <v>605</v>
      </c>
      <c r="D73" s="335" t="s">
        <v>662</v>
      </c>
      <c r="E73" s="336">
        <f>SUM(E74:E74)</f>
        <v>0</v>
      </c>
      <c r="F73" s="336">
        <f t="shared" si="2"/>
        <v>0</v>
      </c>
      <c r="G73" s="336">
        <f t="shared" si="3"/>
        <v>0</v>
      </c>
      <c r="H73" s="386">
        <f>SUM(H74:H76)</f>
        <v>0</v>
      </c>
      <c r="I73" s="385">
        <f t="shared" si="1"/>
        <v>0</v>
      </c>
      <c r="J73" s="385"/>
      <c r="K73" s="344"/>
      <c r="L73" s="344"/>
      <c r="M73" s="344"/>
    </row>
    <row r="74" spans="1:13" s="327" customFormat="1">
      <c r="A74" s="339" t="s">
        <v>510</v>
      </c>
      <c r="B74" s="340" t="s">
        <v>510</v>
      </c>
      <c r="C74" s="340">
        <v>7903</v>
      </c>
      <c r="D74" s="341" t="s">
        <v>481</v>
      </c>
      <c r="E74" s="342"/>
      <c r="F74" s="342">
        <f t="shared" si="2"/>
        <v>0</v>
      </c>
      <c r="G74" s="342">
        <f t="shared" si="3"/>
        <v>0</v>
      </c>
      <c r="H74" s="385"/>
      <c r="I74" s="385">
        <f t="shared" si="1"/>
        <v>0</v>
      </c>
      <c r="J74" s="385"/>
      <c r="K74" s="344"/>
      <c r="L74" s="344"/>
      <c r="M74" s="344"/>
    </row>
    <row r="75" spans="1:13" s="327" customFormat="1">
      <c r="A75" s="333" t="s">
        <v>510</v>
      </c>
      <c r="B75" s="334">
        <v>7950</v>
      </c>
      <c r="C75" s="334" t="s">
        <v>605</v>
      </c>
      <c r="D75" s="335" t="s">
        <v>663</v>
      </c>
      <c r="E75" s="336">
        <f>SUM(E76:E77)</f>
        <v>46034516</v>
      </c>
      <c r="F75" s="336">
        <f t="shared" si="2"/>
        <v>46034516</v>
      </c>
      <c r="G75" s="336">
        <f t="shared" si="3"/>
        <v>0</v>
      </c>
      <c r="H75" s="386">
        <f>SUM(H76:H77)</f>
        <v>0</v>
      </c>
      <c r="I75" s="385">
        <f t="shared" si="1"/>
        <v>0</v>
      </c>
      <c r="J75" s="385"/>
      <c r="K75" s="344"/>
      <c r="L75" s="344"/>
      <c r="M75" s="344"/>
    </row>
    <row r="76" spans="1:13" s="327" customFormat="1" ht="31.5">
      <c r="A76" s="339" t="s">
        <v>510</v>
      </c>
      <c r="B76" s="340" t="s">
        <v>510</v>
      </c>
      <c r="C76" s="340">
        <v>7951</v>
      </c>
      <c r="D76" s="341" t="s">
        <v>664</v>
      </c>
      <c r="E76" s="342">
        <f>'[2]Biểu 2c Phan II '!$G$132</f>
        <v>32161050</v>
      </c>
      <c r="F76" s="342">
        <f t="shared" si="2"/>
        <v>32161050</v>
      </c>
      <c r="G76" s="342">
        <f t="shared" si="3"/>
        <v>0</v>
      </c>
      <c r="H76" s="385"/>
      <c r="I76" s="385">
        <f t="shared" ref="I76:I101" si="7">H76</f>
        <v>0</v>
      </c>
      <c r="J76" s="385"/>
      <c r="K76" s="344"/>
      <c r="L76" s="344"/>
      <c r="M76" s="344"/>
    </row>
    <row r="77" spans="1:13" s="327" customFormat="1" ht="31.5">
      <c r="A77" s="339" t="s">
        <v>510</v>
      </c>
      <c r="B77" s="340" t="s">
        <v>510</v>
      </c>
      <c r="C77" s="340">
        <v>7954</v>
      </c>
      <c r="D77" s="341" t="s">
        <v>665</v>
      </c>
      <c r="E77" s="342">
        <v>13873466</v>
      </c>
      <c r="F77" s="342">
        <f t="shared" si="2"/>
        <v>13873466</v>
      </c>
      <c r="G77" s="342">
        <f t="shared" si="3"/>
        <v>0</v>
      </c>
      <c r="H77" s="385"/>
      <c r="I77" s="385">
        <f t="shared" si="7"/>
        <v>0</v>
      </c>
      <c r="J77" s="385"/>
      <c r="K77" s="344"/>
      <c r="L77" s="344"/>
      <c r="M77" s="344"/>
    </row>
    <row r="78" spans="1:13" s="327" customFormat="1">
      <c r="A78" s="352" t="s">
        <v>510</v>
      </c>
      <c r="B78" s="330" t="s">
        <v>510</v>
      </c>
      <c r="C78" s="330" t="s">
        <v>85</v>
      </c>
      <c r="D78" s="324" t="s">
        <v>666</v>
      </c>
      <c r="E78" s="326">
        <f>E79</f>
        <v>1648481700</v>
      </c>
      <c r="F78" s="326">
        <f t="shared" ref="F78:G78" si="8">F79</f>
        <v>1648481700</v>
      </c>
      <c r="G78" s="326">
        <f t="shared" si="8"/>
        <v>0</v>
      </c>
      <c r="H78" s="391">
        <f>H79</f>
        <v>105515823</v>
      </c>
      <c r="I78" s="391">
        <f t="shared" si="7"/>
        <v>105515823</v>
      </c>
      <c r="J78" s="385"/>
      <c r="K78" s="344"/>
      <c r="L78" s="344"/>
      <c r="M78" s="344"/>
    </row>
    <row r="79" spans="1:13" s="327" customFormat="1">
      <c r="A79" s="322" t="s">
        <v>584</v>
      </c>
      <c r="B79" s="330" t="s">
        <v>605</v>
      </c>
      <c r="C79" s="330" t="s">
        <v>605</v>
      </c>
      <c r="D79" s="331" t="s">
        <v>607</v>
      </c>
      <c r="E79" s="332">
        <f>E80+E82+E87</f>
        <v>1648481700</v>
      </c>
      <c r="F79" s="332">
        <f t="shared" si="2"/>
        <v>1648481700</v>
      </c>
      <c r="G79" s="332">
        <f t="shared" si="3"/>
        <v>0</v>
      </c>
      <c r="H79" s="391">
        <f>H80+H82+H87</f>
        <v>105515823</v>
      </c>
      <c r="I79" s="391">
        <f t="shared" si="7"/>
        <v>105515823</v>
      </c>
      <c r="J79" s="385"/>
      <c r="K79" s="344"/>
      <c r="L79" s="344"/>
      <c r="M79" s="344"/>
    </row>
    <row r="80" spans="1:13" s="327" customFormat="1">
      <c r="A80" s="333" t="s">
        <v>510</v>
      </c>
      <c r="B80" s="334" t="s">
        <v>228</v>
      </c>
      <c r="C80" s="334" t="s">
        <v>605</v>
      </c>
      <c r="D80" s="335" t="s">
        <v>608</v>
      </c>
      <c r="E80" s="336">
        <f>SUM(E81)</f>
        <v>939233010</v>
      </c>
      <c r="F80" s="336">
        <f t="shared" si="2"/>
        <v>939233010</v>
      </c>
      <c r="G80" s="336">
        <f t="shared" si="3"/>
        <v>0</v>
      </c>
      <c r="H80" s="386">
        <f>SUM(H81)</f>
        <v>0</v>
      </c>
      <c r="I80" s="385">
        <f t="shared" si="7"/>
        <v>0</v>
      </c>
      <c r="J80" s="385"/>
      <c r="K80" s="344"/>
      <c r="L80" s="344"/>
      <c r="M80" s="344"/>
    </row>
    <row r="81" spans="1:13" s="327" customFormat="1" ht="31.5">
      <c r="A81" s="339" t="s">
        <v>510</v>
      </c>
      <c r="B81" s="340" t="s">
        <v>510</v>
      </c>
      <c r="C81" s="340" t="s">
        <v>229</v>
      </c>
      <c r="D81" s="341" t="s">
        <v>609</v>
      </c>
      <c r="E81" s="342">
        <v>939233010</v>
      </c>
      <c r="F81" s="342">
        <f t="shared" si="2"/>
        <v>939233010</v>
      </c>
      <c r="G81" s="342">
        <f t="shared" si="3"/>
        <v>0</v>
      </c>
      <c r="H81" s="385">
        <v>0</v>
      </c>
      <c r="I81" s="385">
        <f t="shared" si="7"/>
        <v>0</v>
      </c>
      <c r="J81" s="385"/>
      <c r="K81" s="344"/>
      <c r="L81" s="344"/>
      <c r="M81" s="344"/>
    </row>
    <row r="82" spans="1:13" s="327" customFormat="1">
      <c r="A82" s="333" t="s">
        <v>510</v>
      </c>
      <c r="B82" s="334" t="s">
        <v>232</v>
      </c>
      <c r="C82" s="334" t="s">
        <v>605</v>
      </c>
      <c r="D82" s="335" t="s">
        <v>612</v>
      </c>
      <c r="E82" s="336">
        <f>SUM(E83:E86)</f>
        <v>456893093</v>
      </c>
      <c r="F82" s="336">
        <f t="shared" si="2"/>
        <v>456893093</v>
      </c>
      <c r="G82" s="336">
        <f t="shared" si="3"/>
        <v>0</v>
      </c>
      <c r="H82" s="386">
        <f>SUM(H83:H86)</f>
        <v>0</v>
      </c>
      <c r="I82" s="385">
        <f t="shared" si="7"/>
        <v>0</v>
      </c>
      <c r="J82" s="385"/>
      <c r="K82" s="344"/>
      <c r="L82" s="344"/>
      <c r="M82" s="344"/>
    </row>
    <row r="83" spans="1:13" s="327" customFormat="1">
      <c r="A83" s="339" t="s">
        <v>510</v>
      </c>
      <c r="B83" s="340" t="s">
        <v>510</v>
      </c>
      <c r="C83" s="340" t="s">
        <v>233</v>
      </c>
      <c r="D83" s="341" t="s">
        <v>613</v>
      </c>
      <c r="E83" s="342">
        <v>26180012</v>
      </c>
      <c r="F83" s="342">
        <f t="shared" si="2"/>
        <v>26180012</v>
      </c>
      <c r="G83" s="342">
        <f t="shared" si="3"/>
        <v>0</v>
      </c>
      <c r="H83" s="385">
        <v>0</v>
      </c>
      <c r="I83" s="385">
        <f t="shared" si="7"/>
        <v>0</v>
      </c>
      <c r="J83" s="385"/>
      <c r="K83" s="344"/>
      <c r="L83" s="344"/>
      <c r="M83" s="344"/>
    </row>
    <row r="84" spans="1:13" s="327" customFormat="1">
      <c r="A84" s="339" t="s">
        <v>510</v>
      </c>
      <c r="B84" s="340" t="s">
        <v>510</v>
      </c>
      <c r="C84" s="340" t="s">
        <v>235</v>
      </c>
      <c r="D84" s="341" t="s">
        <v>614</v>
      </c>
      <c r="E84" s="342">
        <v>302479300</v>
      </c>
      <c r="F84" s="342">
        <f t="shared" si="2"/>
        <v>302479300</v>
      </c>
      <c r="G84" s="342">
        <f t="shared" si="3"/>
        <v>0</v>
      </c>
      <c r="H84" s="385">
        <v>0</v>
      </c>
      <c r="I84" s="385">
        <f t="shared" si="7"/>
        <v>0</v>
      </c>
      <c r="J84" s="385"/>
      <c r="K84" s="344"/>
      <c r="L84" s="344"/>
      <c r="M84" s="344"/>
    </row>
    <row r="85" spans="1:13" s="327" customFormat="1" ht="31.5">
      <c r="A85" s="339" t="s">
        <v>510</v>
      </c>
      <c r="B85" s="340" t="s">
        <v>510</v>
      </c>
      <c r="C85" s="340" t="s">
        <v>236</v>
      </c>
      <c r="D85" s="341" t="s">
        <v>615</v>
      </c>
      <c r="E85" s="342">
        <v>1020000</v>
      </c>
      <c r="F85" s="342">
        <f t="shared" si="2"/>
        <v>1020000</v>
      </c>
      <c r="G85" s="342">
        <f t="shared" si="3"/>
        <v>0</v>
      </c>
      <c r="H85" s="385">
        <v>0</v>
      </c>
      <c r="I85" s="385">
        <f t="shared" si="7"/>
        <v>0</v>
      </c>
      <c r="J85" s="385"/>
      <c r="K85" s="344"/>
      <c r="L85" s="344"/>
      <c r="M85" s="344"/>
    </row>
    <row r="86" spans="1:13" s="327" customFormat="1">
      <c r="A86" s="339" t="s">
        <v>510</v>
      </c>
      <c r="B86" s="340" t="s">
        <v>510</v>
      </c>
      <c r="C86" s="340" t="s">
        <v>237</v>
      </c>
      <c r="D86" s="341" t="s">
        <v>616</v>
      </c>
      <c r="E86" s="342">
        <v>127213781</v>
      </c>
      <c r="F86" s="342">
        <f t="shared" ref="F86:F101" si="9">E86</f>
        <v>127213781</v>
      </c>
      <c r="G86" s="342">
        <f t="shared" ref="G86:G101" si="10">F86-E86</f>
        <v>0</v>
      </c>
      <c r="H86" s="385">
        <v>0</v>
      </c>
      <c r="I86" s="385">
        <f t="shared" si="7"/>
        <v>0</v>
      </c>
      <c r="J86" s="385"/>
      <c r="K86" s="344"/>
      <c r="L86" s="344"/>
      <c r="M86" s="344"/>
    </row>
    <row r="87" spans="1:13" s="327" customFormat="1">
      <c r="A87" s="333" t="s">
        <v>510</v>
      </c>
      <c r="B87" s="334" t="s">
        <v>240</v>
      </c>
      <c r="C87" s="334" t="s">
        <v>605</v>
      </c>
      <c r="D87" s="335" t="s">
        <v>622</v>
      </c>
      <c r="E87" s="336">
        <f>SUM(E88:E91)</f>
        <v>252355597</v>
      </c>
      <c r="F87" s="336">
        <f t="shared" si="9"/>
        <v>252355597</v>
      </c>
      <c r="G87" s="336">
        <f t="shared" si="10"/>
        <v>0</v>
      </c>
      <c r="H87" s="389">
        <f>SUM(H88:H91)</f>
        <v>105515823</v>
      </c>
      <c r="I87" s="390">
        <f t="shared" si="7"/>
        <v>105515823</v>
      </c>
      <c r="J87" s="385"/>
      <c r="K87" s="344"/>
      <c r="L87" s="344"/>
      <c r="M87" s="344"/>
    </row>
    <row r="88" spans="1:13" s="327" customFormat="1">
      <c r="A88" s="339" t="s">
        <v>510</v>
      </c>
      <c r="B88" s="340" t="s">
        <v>510</v>
      </c>
      <c r="C88" s="340" t="s">
        <v>241</v>
      </c>
      <c r="D88" s="341" t="s">
        <v>623</v>
      </c>
      <c r="E88" s="342">
        <v>186053366</v>
      </c>
      <c r="F88" s="342">
        <f t="shared" si="9"/>
        <v>186053366</v>
      </c>
      <c r="G88" s="342">
        <f t="shared" si="10"/>
        <v>0</v>
      </c>
      <c r="H88" s="390">
        <v>92514294</v>
      </c>
      <c r="I88" s="390">
        <f t="shared" si="7"/>
        <v>92514294</v>
      </c>
      <c r="J88" s="385"/>
      <c r="K88" s="344"/>
      <c r="L88" s="344"/>
      <c r="M88" s="344"/>
    </row>
    <row r="89" spans="1:13" s="327" customFormat="1">
      <c r="A89" s="339" t="s">
        <v>510</v>
      </c>
      <c r="B89" s="340" t="s">
        <v>510</v>
      </c>
      <c r="C89" s="340">
        <v>6302</v>
      </c>
      <c r="D89" s="341" t="s">
        <v>624</v>
      </c>
      <c r="E89" s="342">
        <v>36758369</v>
      </c>
      <c r="F89" s="342">
        <f t="shared" si="9"/>
        <v>36758369</v>
      </c>
      <c r="G89" s="342">
        <f t="shared" si="10"/>
        <v>0</v>
      </c>
      <c r="H89" s="390">
        <v>0</v>
      </c>
      <c r="I89" s="390">
        <f t="shared" si="7"/>
        <v>0</v>
      </c>
      <c r="J89" s="385"/>
      <c r="K89" s="344"/>
      <c r="L89" s="344"/>
      <c r="M89" s="344"/>
    </row>
    <row r="90" spans="1:13" s="327" customFormat="1">
      <c r="A90" s="339" t="s">
        <v>510</v>
      </c>
      <c r="B90" s="340" t="s">
        <v>510</v>
      </c>
      <c r="C90" s="340">
        <v>6303</v>
      </c>
      <c r="D90" s="341" t="s">
        <v>625</v>
      </c>
      <c r="E90" s="342">
        <v>17291071</v>
      </c>
      <c r="F90" s="342">
        <f t="shared" si="9"/>
        <v>17291071</v>
      </c>
      <c r="G90" s="342">
        <f t="shared" si="10"/>
        <v>0</v>
      </c>
      <c r="H90" s="390">
        <v>13001529</v>
      </c>
      <c r="I90" s="390">
        <f t="shared" si="7"/>
        <v>13001529</v>
      </c>
      <c r="J90" s="385"/>
      <c r="K90" s="344"/>
      <c r="L90" s="344"/>
      <c r="M90" s="344"/>
    </row>
    <row r="91" spans="1:13" s="327" customFormat="1">
      <c r="A91" s="339" t="s">
        <v>510</v>
      </c>
      <c r="B91" s="340" t="s">
        <v>510</v>
      </c>
      <c r="C91" s="340" t="s">
        <v>244</v>
      </c>
      <c r="D91" s="341" t="s">
        <v>626</v>
      </c>
      <c r="E91" s="342">
        <v>12252791</v>
      </c>
      <c r="F91" s="342">
        <f t="shared" si="9"/>
        <v>12252791</v>
      </c>
      <c r="G91" s="342">
        <f t="shared" si="10"/>
        <v>0</v>
      </c>
      <c r="H91" s="390">
        <v>0</v>
      </c>
      <c r="I91" s="390">
        <f t="shared" si="7"/>
        <v>0</v>
      </c>
      <c r="J91" s="385"/>
      <c r="K91" s="344"/>
      <c r="L91" s="344"/>
      <c r="M91" s="344"/>
    </row>
    <row r="92" spans="1:13" s="309" customFormat="1">
      <c r="A92" s="352"/>
      <c r="B92" s="330"/>
      <c r="C92" s="330"/>
      <c r="D92" s="331" t="s">
        <v>667</v>
      </c>
      <c r="E92" s="332">
        <f>E93</f>
        <v>1234068000</v>
      </c>
      <c r="F92" s="332">
        <f t="shared" si="9"/>
        <v>1234068000</v>
      </c>
      <c r="G92" s="332">
        <f t="shared" si="10"/>
        <v>0</v>
      </c>
      <c r="H92" s="381"/>
      <c r="I92" s="381">
        <f t="shared" si="7"/>
        <v>0</v>
      </c>
      <c r="J92" s="381"/>
      <c r="K92" s="326"/>
      <c r="L92" s="326"/>
      <c r="M92" s="326"/>
    </row>
    <row r="93" spans="1:13">
      <c r="A93" s="322" t="s">
        <v>584</v>
      </c>
      <c r="B93" s="330" t="s">
        <v>605</v>
      </c>
      <c r="C93" s="330" t="s">
        <v>605</v>
      </c>
      <c r="D93" s="331" t="s">
        <v>607</v>
      </c>
      <c r="E93" s="332">
        <f>E100+E96+E94+E98</f>
        <v>1234068000</v>
      </c>
      <c r="F93" s="332">
        <f t="shared" si="9"/>
        <v>1234068000</v>
      </c>
      <c r="G93" s="332">
        <f t="shared" si="10"/>
        <v>0</v>
      </c>
      <c r="H93" s="385"/>
      <c r="I93" s="385">
        <f t="shared" si="7"/>
        <v>0</v>
      </c>
      <c r="J93" s="385"/>
      <c r="K93" s="344"/>
      <c r="L93" s="344"/>
      <c r="M93" s="344"/>
    </row>
    <row r="94" spans="1:13" s="327" customFormat="1">
      <c r="A94" s="333" t="s">
        <v>510</v>
      </c>
      <c r="B94" s="334">
        <v>6050</v>
      </c>
      <c r="C94" s="334" t="s">
        <v>605</v>
      </c>
      <c r="D94" s="335" t="s">
        <v>610</v>
      </c>
      <c r="E94" s="336">
        <f>SUM(E95:E95)</f>
        <v>565755600</v>
      </c>
      <c r="F94" s="336">
        <f t="shared" si="9"/>
        <v>565755600</v>
      </c>
      <c r="G94" s="336">
        <f t="shared" si="10"/>
        <v>0</v>
      </c>
      <c r="H94" s="385"/>
      <c r="I94" s="385">
        <f t="shared" si="7"/>
        <v>0</v>
      </c>
      <c r="J94" s="385"/>
      <c r="K94" s="344"/>
      <c r="L94" s="344"/>
      <c r="M94" s="344"/>
    </row>
    <row r="95" spans="1:13" s="327" customFormat="1" ht="31.5">
      <c r="A95" s="339" t="s">
        <v>510</v>
      </c>
      <c r="B95" s="340" t="s">
        <v>510</v>
      </c>
      <c r="C95" s="340">
        <v>6051</v>
      </c>
      <c r="D95" s="341" t="s">
        <v>611</v>
      </c>
      <c r="E95" s="342">
        <v>565755600</v>
      </c>
      <c r="F95" s="342">
        <f t="shared" si="9"/>
        <v>565755600</v>
      </c>
      <c r="G95" s="342">
        <f t="shared" si="10"/>
        <v>0</v>
      </c>
      <c r="H95" s="385"/>
      <c r="I95" s="385">
        <f t="shared" si="7"/>
        <v>0</v>
      </c>
      <c r="J95" s="385"/>
      <c r="K95" s="344"/>
      <c r="L95" s="344"/>
      <c r="M95" s="344"/>
    </row>
    <row r="96" spans="1:13" s="327" customFormat="1">
      <c r="A96" s="333" t="s">
        <v>510</v>
      </c>
      <c r="B96" s="334">
        <v>6200</v>
      </c>
      <c r="C96" s="334" t="s">
        <v>605</v>
      </c>
      <c r="D96" s="335" t="s">
        <v>617</v>
      </c>
      <c r="E96" s="336">
        <f>SUM(E97)</f>
        <v>266936000</v>
      </c>
      <c r="F96" s="336">
        <f t="shared" si="9"/>
        <v>266936000</v>
      </c>
      <c r="G96" s="336">
        <f t="shared" si="10"/>
        <v>0</v>
      </c>
      <c r="H96" s="385"/>
      <c r="I96" s="385">
        <f t="shared" si="7"/>
        <v>0</v>
      </c>
      <c r="J96" s="385"/>
      <c r="K96" s="344"/>
      <c r="L96" s="344"/>
      <c r="M96" s="344"/>
    </row>
    <row r="97" spans="1:13" s="327" customFormat="1">
      <c r="A97" s="339" t="s">
        <v>510</v>
      </c>
      <c r="B97" s="340" t="s">
        <v>510</v>
      </c>
      <c r="C97" s="340">
        <v>6201</v>
      </c>
      <c r="D97" s="341" t="s">
        <v>618</v>
      </c>
      <c r="E97" s="342">
        <v>266936000</v>
      </c>
      <c r="F97" s="342">
        <f t="shared" si="9"/>
        <v>266936000</v>
      </c>
      <c r="G97" s="342">
        <f t="shared" si="10"/>
        <v>0</v>
      </c>
      <c r="H97" s="385"/>
      <c r="I97" s="385">
        <f t="shared" si="7"/>
        <v>0</v>
      </c>
      <c r="J97" s="385"/>
      <c r="K97" s="344"/>
      <c r="L97" s="344"/>
      <c r="M97" s="344"/>
    </row>
    <row r="98" spans="1:13" s="327" customFormat="1">
      <c r="A98" s="333" t="s">
        <v>510</v>
      </c>
      <c r="B98" s="334" t="s">
        <v>240</v>
      </c>
      <c r="C98" s="334" t="s">
        <v>605</v>
      </c>
      <c r="D98" s="335" t="s">
        <v>622</v>
      </c>
      <c r="E98" s="336">
        <f>SUM(E99)</f>
        <v>28973400</v>
      </c>
      <c r="F98" s="336">
        <f>E98</f>
        <v>28973400</v>
      </c>
      <c r="G98" s="336">
        <f>F98-E98</f>
        <v>0</v>
      </c>
      <c r="H98" s="386">
        <f>SUM(H92:H93)</f>
        <v>0</v>
      </c>
      <c r="I98" s="385">
        <f>H98</f>
        <v>0</v>
      </c>
      <c r="J98" s="385"/>
      <c r="K98" s="344"/>
      <c r="L98" s="344"/>
      <c r="M98" s="344"/>
    </row>
    <row r="99" spans="1:13" s="327" customFormat="1">
      <c r="A99" s="339" t="s">
        <v>510</v>
      </c>
      <c r="B99" s="340" t="s">
        <v>510</v>
      </c>
      <c r="C99" s="340" t="s">
        <v>241</v>
      </c>
      <c r="D99" s="341" t="s">
        <v>623</v>
      </c>
      <c r="E99" s="342">
        <v>28973400</v>
      </c>
      <c r="F99" s="342">
        <f>E99</f>
        <v>28973400</v>
      </c>
      <c r="G99" s="342">
        <f>F99-E99</f>
        <v>0</v>
      </c>
      <c r="H99" s="385"/>
      <c r="I99" s="385">
        <f>H99</f>
        <v>0</v>
      </c>
      <c r="J99" s="385"/>
      <c r="K99" s="344"/>
      <c r="L99" s="344"/>
      <c r="M99" s="344"/>
    </row>
    <row r="100" spans="1:13">
      <c r="A100" s="333" t="s">
        <v>510</v>
      </c>
      <c r="B100" s="334" t="s">
        <v>277</v>
      </c>
      <c r="C100" s="334" t="s">
        <v>605</v>
      </c>
      <c r="D100" s="335" t="s">
        <v>658</v>
      </c>
      <c r="E100" s="336">
        <f>SUM(E101)</f>
        <v>372403000</v>
      </c>
      <c r="F100" s="336">
        <f t="shared" si="9"/>
        <v>372403000</v>
      </c>
      <c r="G100" s="336">
        <f t="shared" si="10"/>
        <v>0</v>
      </c>
      <c r="H100" s="385"/>
      <c r="I100" s="385">
        <f t="shared" si="7"/>
        <v>0</v>
      </c>
      <c r="J100" s="385"/>
      <c r="K100" s="344"/>
      <c r="L100" s="344"/>
      <c r="M100" s="344"/>
    </row>
    <row r="101" spans="1:13" ht="31.5">
      <c r="A101" s="339" t="s">
        <v>510</v>
      </c>
      <c r="B101" s="340" t="s">
        <v>510</v>
      </c>
      <c r="C101" s="340">
        <v>7766</v>
      </c>
      <c r="D101" s="341" t="s">
        <v>660</v>
      </c>
      <c r="E101" s="342">
        <v>372403000</v>
      </c>
      <c r="F101" s="342">
        <f t="shared" si="9"/>
        <v>372403000</v>
      </c>
      <c r="G101" s="342">
        <f t="shared" si="10"/>
        <v>0</v>
      </c>
      <c r="H101" s="385"/>
      <c r="I101" s="385">
        <f t="shared" si="7"/>
        <v>0</v>
      </c>
      <c r="J101" s="385"/>
      <c r="K101" s="344"/>
      <c r="L101" s="344"/>
      <c r="M101" s="344"/>
    </row>
    <row r="102" spans="1:13">
      <c r="A102" s="353"/>
      <c r="B102" s="354"/>
      <c r="C102" s="354"/>
      <c r="D102" s="355"/>
      <c r="E102" s="356"/>
      <c r="F102" s="356"/>
      <c r="G102" s="356"/>
      <c r="H102" s="387"/>
      <c r="I102" s="387"/>
      <c r="J102" s="387"/>
      <c r="K102" s="357"/>
      <c r="L102" s="357"/>
      <c r="M102" s="357"/>
    </row>
    <row r="103" spans="1:13">
      <c r="A103" s="353"/>
      <c r="B103" s="354"/>
      <c r="C103" s="354"/>
      <c r="D103" s="355"/>
      <c r="E103" s="356"/>
      <c r="F103" s="356"/>
      <c r="G103" s="356"/>
      <c r="H103" s="387"/>
      <c r="I103" s="387"/>
      <c r="J103" s="387"/>
      <c r="K103" s="357"/>
      <c r="L103" s="357"/>
      <c r="M103" s="357"/>
    </row>
    <row r="104" spans="1:13">
      <c r="A104" s="353"/>
      <c r="B104" s="354"/>
      <c r="C104" s="354"/>
      <c r="D104" s="355"/>
      <c r="E104" s="356"/>
      <c r="F104" s="356"/>
      <c r="G104" s="356"/>
      <c r="H104" s="387"/>
      <c r="I104" s="387"/>
      <c r="J104" s="387"/>
      <c r="K104" s="357"/>
      <c r="L104" s="357"/>
      <c r="M104" s="357"/>
    </row>
    <row r="105" spans="1:13">
      <c r="A105" s="353"/>
      <c r="B105" s="354"/>
      <c r="C105" s="354"/>
      <c r="D105" s="355"/>
      <c r="E105" s="356"/>
      <c r="F105" s="356"/>
      <c r="G105" s="356"/>
      <c r="H105" s="387"/>
      <c r="I105" s="387"/>
      <c r="J105" s="387"/>
      <c r="K105" s="357"/>
      <c r="L105" s="357"/>
      <c r="M105" s="357"/>
    </row>
    <row r="108" spans="1:13">
      <c r="E108" s="373"/>
    </row>
    <row r="109" spans="1:13">
      <c r="E109" s="373"/>
    </row>
    <row r="110" spans="1:13">
      <c r="A110" s="310"/>
      <c r="C110" s="310"/>
      <c r="E110" s="373"/>
    </row>
    <row r="111" spans="1:13">
      <c r="A111" s="310"/>
      <c r="C111" s="310"/>
      <c r="D111" s="312"/>
      <c r="E111" s="373"/>
    </row>
    <row r="112" spans="1:13">
      <c r="A112" s="310"/>
      <c r="C112" s="310"/>
      <c r="E112" s="373"/>
    </row>
    <row r="113" spans="1:5">
      <c r="A113" s="310"/>
      <c r="C113" s="310"/>
      <c r="E113" s="374"/>
    </row>
    <row r="115" spans="1:5">
      <c r="A115" s="310"/>
      <c r="C115" s="310"/>
      <c r="E115" s="373"/>
    </row>
    <row r="116" spans="1:5">
      <c r="A116" s="310"/>
      <c r="C116" s="310"/>
      <c r="E116" s="373"/>
    </row>
    <row r="117" spans="1:5">
      <c r="A117" s="310"/>
      <c r="C117" s="310"/>
      <c r="E117" s="373"/>
    </row>
    <row r="118" spans="1:5">
      <c r="A118" s="310"/>
      <c r="C118" s="310"/>
      <c r="E118" s="373"/>
    </row>
    <row r="119" spans="1:5">
      <c r="A119" s="310"/>
      <c r="C119" s="310"/>
      <c r="E119" s="373"/>
    </row>
    <row r="120" spans="1:5">
      <c r="A120" s="310"/>
      <c r="C120" s="310"/>
      <c r="E120" s="373"/>
    </row>
    <row r="121" spans="1:5">
      <c r="A121" s="310"/>
      <c r="C121" s="310"/>
      <c r="E121" s="373"/>
    </row>
  </sheetData>
  <mergeCells count="25">
    <mergeCell ref="H6:M6"/>
    <mergeCell ref="K7:M7"/>
    <mergeCell ref="E8:G8"/>
    <mergeCell ref="H8:J8"/>
    <mergeCell ref="A1:D1"/>
    <mergeCell ref="F1:L1"/>
    <mergeCell ref="A2:D2"/>
    <mergeCell ref="F2:L2"/>
    <mergeCell ref="A3:D3"/>
    <mergeCell ref="A5:M5"/>
    <mergeCell ref="I7:J7"/>
    <mergeCell ref="K9:K10"/>
    <mergeCell ref="L9:L10"/>
    <mergeCell ref="M9:M10"/>
    <mergeCell ref="A8:A10"/>
    <mergeCell ref="B8:B10"/>
    <mergeCell ref="C8:C10"/>
    <mergeCell ref="D8:D10"/>
    <mergeCell ref="K8:M8"/>
    <mergeCell ref="E9:E10"/>
    <mergeCell ref="F9:F10"/>
    <mergeCell ref="G9:G10"/>
    <mergeCell ref="H9:H10"/>
    <mergeCell ref="I9:I10"/>
    <mergeCell ref="J9:J10"/>
  </mergeCells>
  <pageMargins left="0.19685039370078741" right="7.874015748031496E-2" top="0.19685039370078741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0"/>
  <sheetViews>
    <sheetView showWhiteSpace="0" view="pageLayout" topLeftCell="A33" zoomScaleNormal="100" workbookViewId="0">
      <selection activeCell="A40" sqref="A40:G40"/>
    </sheetView>
  </sheetViews>
  <sheetFormatPr defaultRowHeight="15"/>
  <cols>
    <col min="1" max="1" width="5.85546875" customWidth="1"/>
    <col min="2" max="2" width="48.5703125" customWidth="1"/>
    <col min="3" max="3" width="19.42578125" customWidth="1"/>
    <col min="4" max="4" width="20.28515625" customWidth="1"/>
    <col min="5" max="5" width="22.140625" customWidth="1"/>
    <col min="6" max="6" width="13.42578125" customWidth="1"/>
    <col min="7" max="7" width="21.5703125" customWidth="1"/>
    <col min="8" max="8" width="15.7109375" bestFit="1" customWidth="1"/>
  </cols>
  <sheetData>
    <row r="1" spans="1:8" ht="15.75">
      <c r="A1" s="399" t="s">
        <v>564</v>
      </c>
      <c r="B1" s="399"/>
      <c r="D1" s="394" t="s">
        <v>219</v>
      </c>
      <c r="E1" s="394"/>
      <c r="F1" s="394"/>
      <c r="G1" s="394"/>
    </row>
    <row r="2" spans="1:8" ht="15.75">
      <c r="A2" s="399" t="s">
        <v>544</v>
      </c>
      <c r="B2" s="399"/>
      <c r="C2" s="224"/>
      <c r="D2" s="224"/>
      <c r="E2" s="224"/>
      <c r="F2" s="224"/>
      <c r="G2" s="224"/>
    </row>
    <row r="3" spans="1:8" ht="15.75">
      <c r="A3" s="397" t="s">
        <v>545</v>
      </c>
      <c r="B3" s="397"/>
    </row>
    <row r="4" spans="1:8" s="21" customFormat="1" ht="18.75">
      <c r="A4" s="398" t="s">
        <v>563</v>
      </c>
      <c r="B4" s="398"/>
      <c r="C4" s="398"/>
      <c r="D4" s="398"/>
      <c r="E4" s="398"/>
      <c r="F4" s="398"/>
      <c r="G4" s="398"/>
    </row>
    <row r="5" spans="1:8" ht="15.75">
      <c r="A5" s="83"/>
      <c r="D5" s="395" t="s">
        <v>76</v>
      </c>
      <c r="E5" s="396"/>
      <c r="F5" s="396"/>
      <c r="G5" s="396"/>
    </row>
    <row r="6" spans="1:8" ht="15.6" customHeight="1">
      <c r="A6" s="400" t="s">
        <v>31</v>
      </c>
      <c r="B6" s="400" t="s">
        <v>34</v>
      </c>
      <c r="C6" s="400" t="s">
        <v>498</v>
      </c>
      <c r="D6" s="400" t="s">
        <v>521</v>
      </c>
      <c r="E6" s="400" t="s">
        <v>522</v>
      </c>
      <c r="F6" s="400" t="s">
        <v>212</v>
      </c>
      <c r="G6" s="400" t="s">
        <v>281</v>
      </c>
    </row>
    <row r="7" spans="1:8" ht="15.75" customHeight="1">
      <c r="A7" s="401"/>
      <c r="B7" s="401"/>
      <c r="C7" s="401"/>
      <c r="D7" s="401"/>
      <c r="E7" s="401"/>
      <c r="F7" s="401"/>
      <c r="G7" s="401"/>
    </row>
    <row r="8" spans="1:8" ht="15.75">
      <c r="A8" s="171" t="s">
        <v>1</v>
      </c>
      <c r="B8" s="171" t="s">
        <v>2</v>
      </c>
      <c r="C8" s="171">
        <v>1</v>
      </c>
      <c r="D8" s="171">
        <v>2</v>
      </c>
      <c r="E8" s="171">
        <v>3</v>
      </c>
      <c r="F8" s="171">
        <v>4</v>
      </c>
      <c r="G8" s="171" t="s">
        <v>524</v>
      </c>
      <c r="H8" s="219"/>
    </row>
    <row r="9" spans="1:8" s="16" customFormat="1" ht="20.25" customHeight="1">
      <c r="A9" s="55" t="s">
        <v>18</v>
      </c>
      <c r="B9" s="56" t="s">
        <v>282</v>
      </c>
      <c r="C9" s="57"/>
      <c r="D9" s="57"/>
      <c r="E9" s="57"/>
      <c r="F9" s="57"/>
      <c r="G9" s="57"/>
      <c r="H9" s="220"/>
    </row>
    <row r="10" spans="1:8" s="362" customFormat="1" ht="32.25" customHeight="1">
      <c r="A10" s="358"/>
      <c r="B10" s="359" t="s">
        <v>556</v>
      </c>
      <c r="C10" s="360">
        <v>120875845</v>
      </c>
      <c r="D10" s="360">
        <f>D11+D12</f>
        <v>611754000</v>
      </c>
      <c r="E10" s="360">
        <f>E11+E12</f>
        <v>507391854</v>
      </c>
      <c r="F10" s="360">
        <v>0</v>
      </c>
      <c r="G10" s="360">
        <f>G11+G12</f>
        <v>225237991</v>
      </c>
      <c r="H10" s="361"/>
    </row>
    <row r="11" spans="1:8" s="367" customFormat="1" ht="33.75" customHeight="1">
      <c r="A11" s="363"/>
      <c r="B11" s="364" t="s">
        <v>97</v>
      </c>
      <c r="C11" s="365">
        <v>120875845</v>
      </c>
      <c r="D11" s="365">
        <f>D14+D17</f>
        <v>367052400</v>
      </c>
      <c r="E11" s="365">
        <f>E14+E17</f>
        <v>401876031</v>
      </c>
      <c r="F11" s="365">
        <v>0</v>
      </c>
      <c r="G11" s="365">
        <f>(C11+D11)-E11</f>
        <v>86052214</v>
      </c>
      <c r="H11" s="366"/>
    </row>
    <row r="12" spans="1:8" s="367" customFormat="1" ht="20.25" customHeight="1">
      <c r="A12" s="363"/>
      <c r="B12" s="364" t="s">
        <v>98</v>
      </c>
      <c r="C12" s="365">
        <v>0</v>
      </c>
      <c r="D12" s="365">
        <f>D15+D18</f>
        <v>244701600</v>
      </c>
      <c r="E12" s="365">
        <f>E15+E18</f>
        <v>105515823</v>
      </c>
      <c r="F12" s="365">
        <v>0</v>
      </c>
      <c r="G12" s="365">
        <f>(C12+D12)-E12</f>
        <v>139185777</v>
      </c>
      <c r="H12" s="366"/>
    </row>
    <row r="13" spans="1:8" s="14" customFormat="1" ht="20.25" customHeight="1">
      <c r="A13" s="207" t="s">
        <v>22</v>
      </c>
      <c r="B13" s="208" t="s">
        <v>588</v>
      </c>
      <c r="C13" s="206">
        <v>-51670155</v>
      </c>
      <c r="D13" s="206">
        <v>239351000</v>
      </c>
      <c r="E13" s="206">
        <v>111404054</v>
      </c>
      <c r="F13" s="206">
        <v>0</v>
      </c>
      <c r="G13" s="206">
        <v>76276791</v>
      </c>
      <c r="H13" s="16"/>
    </row>
    <row r="14" spans="1:8" s="14" customFormat="1" ht="34.5" customHeight="1">
      <c r="A14" s="58"/>
      <c r="B14" s="61" t="s">
        <v>97</v>
      </c>
      <c r="C14" s="214">
        <v>-51670155</v>
      </c>
      <c r="D14" s="214">
        <v>143610600</v>
      </c>
      <c r="E14" s="214">
        <v>91940445</v>
      </c>
      <c r="F14" s="53"/>
      <c r="G14" s="53">
        <v>0</v>
      </c>
    </row>
    <row r="15" spans="1:8" s="14" customFormat="1" ht="18.75" customHeight="1">
      <c r="A15" s="58"/>
      <c r="B15" s="61" t="s">
        <v>98</v>
      </c>
      <c r="C15" s="214">
        <v>0</v>
      </c>
      <c r="D15" s="214">
        <v>95740400</v>
      </c>
      <c r="E15" s="214">
        <v>19463609</v>
      </c>
      <c r="F15" s="53"/>
      <c r="G15" s="53">
        <v>76276791</v>
      </c>
    </row>
    <row r="16" spans="1:8" s="14" customFormat="1" ht="49.5" customHeight="1">
      <c r="A16" s="308" t="s">
        <v>23</v>
      </c>
      <c r="B16" s="225" t="s">
        <v>557</v>
      </c>
      <c r="C16" s="226">
        <v>172546000</v>
      </c>
      <c r="D16" s="226">
        <v>372403000</v>
      </c>
      <c r="E16" s="226">
        <v>395987800</v>
      </c>
      <c r="F16" s="57"/>
      <c r="G16" s="57">
        <v>148961200</v>
      </c>
    </row>
    <row r="17" spans="1:7" s="14" customFormat="1" ht="29.25" customHeight="1">
      <c r="A17" s="58"/>
      <c r="B17" s="61" t="s">
        <v>97</v>
      </c>
      <c r="C17" s="214">
        <v>172546000</v>
      </c>
      <c r="D17" s="214">
        <f>D16-D18</f>
        <v>223441800</v>
      </c>
      <c r="E17" s="214">
        <f>E16-E18</f>
        <v>309935586</v>
      </c>
      <c r="F17" s="53"/>
      <c r="G17" s="53">
        <f>(C17+D17)-E17</f>
        <v>86052214</v>
      </c>
    </row>
    <row r="18" spans="1:7" s="14" customFormat="1" ht="24" customHeight="1">
      <c r="A18" s="58"/>
      <c r="B18" s="61" t="s">
        <v>98</v>
      </c>
      <c r="C18" s="214">
        <v>0</v>
      </c>
      <c r="D18" s="214">
        <f>D16*40%</f>
        <v>148961200</v>
      </c>
      <c r="E18" s="214">
        <v>86052214</v>
      </c>
      <c r="F18" s="53"/>
      <c r="G18" s="53">
        <f>(C18+D18)-E18</f>
        <v>62908986</v>
      </c>
    </row>
    <row r="19" spans="1:7" s="21" customFormat="1" ht="18.75" customHeight="1">
      <c r="A19" s="173">
        <v>2</v>
      </c>
      <c r="B19" s="176" t="s">
        <v>526</v>
      </c>
      <c r="C19" s="226"/>
      <c r="D19" s="226"/>
      <c r="E19" s="226"/>
      <c r="F19" s="57"/>
      <c r="G19" s="57"/>
    </row>
    <row r="20" spans="1:7" s="21" customFormat="1" ht="18.75" customHeight="1">
      <c r="A20" s="173">
        <v>3</v>
      </c>
      <c r="B20" s="176" t="s">
        <v>558</v>
      </c>
      <c r="C20" s="226">
        <v>0</v>
      </c>
      <c r="D20" s="226">
        <v>75600000</v>
      </c>
      <c r="E20" s="226">
        <v>64682700</v>
      </c>
      <c r="F20" s="57">
        <v>1512000</v>
      </c>
      <c r="G20" s="57">
        <v>9405300</v>
      </c>
    </row>
    <row r="21" spans="1:7" s="21" customFormat="1" ht="18.75" customHeight="1">
      <c r="A21" s="173">
        <v>4</v>
      </c>
      <c r="B21" s="176" t="s">
        <v>581</v>
      </c>
      <c r="C21" s="226">
        <v>0</v>
      </c>
      <c r="D21" s="226">
        <v>804405000</v>
      </c>
      <c r="E21" s="226">
        <v>788316900</v>
      </c>
      <c r="F21" s="57">
        <v>16088100</v>
      </c>
      <c r="G21" s="57">
        <v>0</v>
      </c>
    </row>
    <row r="22" spans="1:7" s="21" customFormat="1" ht="20.25" customHeight="1">
      <c r="A22" s="173" t="s">
        <v>19</v>
      </c>
      <c r="B22" s="174" t="s">
        <v>90</v>
      </c>
      <c r="C22" s="175">
        <f>C23+C24+C30+C31+C32</f>
        <v>0</v>
      </c>
      <c r="D22" s="175">
        <f t="shared" ref="D22:G22" si="0">D23+D24+D30+D31+D32</f>
        <v>3200738000</v>
      </c>
      <c r="E22" s="175">
        <f t="shared" si="0"/>
        <v>3110632369</v>
      </c>
      <c r="F22" s="175">
        <f t="shared" si="0"/>
        <v>63185200</v>
      </c>
      <c r="G22" s="175">
        <f t="shared" si="0"/>
        <v>26920431</v>
      </c>
    </row>
    <row r="23" spans="1:7" ht="21" customHeight="1">
      <c r="A23" s="173">
        <v>1</v>
      </c>
      <c r="B23" s="176" t="s">
        <v>559</v>
      </c>
      <c r="C23" s="226">
        <v>0</v>
      </c>
      <c r="D23" s="226">
        <v>2031210000</v>
      </c>
      <c r="E23" s="226">
        <v>1990585800</v>
      </c>
      <c r="F23" s="57">
        <v>40624200</v>
      </c>
      <c r="G23" s="57">
        <v>0</v>
      </c>
    </row>
    <row r="24" spans="1:7" ht="21" customHeight="1">
      <c r="A24" s="173">
        <v>2</v>
      </c>
      <c r="B24" s="176" t="s">
        <v>580</v>
      </c>
      <c r="C24" s="226">
        <v>0</v>
      </c>
      <c r="D24" s="226">
        <v>41448000</v>
      </c>
      <c r="E24" s="226">
        <v>41448000</v>
      </c>
      <c r="F24" s="57">
        <v>0</v>
      </c>
      <c r="G24" s="57">
        <v>0</v>
      </c>
    </row>
    <row r="25" spans="1:7" ht="21" hidden="1" customHeight="1">
      <c r="A25" s="171">
        <v>3</v>
      </c>
      <c r="B25" s="172" t="s">
        <v>94</v>
      </c>
      <c r="C25" s="214"/>
      <c r="D25" s="214"/>
      <c r="E25" s="214"/>
      <c r="F25" s="53"/>
      <c r="G25" s="53">
        <v>0</v>
      </c>
    </row>
    <row r="26" spans="1:7" ht="21" hidden="1" customHeight="1">
      <c r="A26" s="171">
        <v>4</v>
      </c>
      <c r="B26" s="172" t="s">
        <v>91</v>
      </c>
      <c r="C26" s="214"/>
      <c r="D26" s="214"/>
      <c r="E26" s="214"/>
      <c r="F26" s="53"/>
      <c r="G26" s="53">
        <v>0</v>
      </c>
    </row>
    <row r="27" spans="1:7" ht="21" hidden="1" customHeight="1">
      <c r="A27" s="171">
        <v>5</v>
      </c>
      <c r="B27" s="172" t="s">
        <v>92</v>
      </c>
      <c r="C27" s="214"/>
      <c r="D27" s="214"/>
      <c r="E27" s="214"/>
      <c r="F27" s="53"/>
      <c r="G27" s="53">
        <v>0</v>
      </c>
    </row>
    <row r="28" spans="1:7" ht="30" hidden="1" customHeight="1">
      <c r="A28" s="171">
        <v>6</v>
      </c>
      <c r="B28" s="172" t="s">
        <v>93</v>
      </c>
      <c r="C28" s="214"/>
      <c r="D28" s="214"/>
      <c r="E28" s="214"/>
      <c r="F28" s="53"/>
      <c r="G28" s="53">
        <v>0</v>
      </c>
    </row>
    <row r="29" spans="1:7" ht="18.75" hidden="1" customHeight="1">
      <c r="A29" s="171">
        <v>7</v>
      </c>
      <c r="B29" s="172" t="s">
        <v>96</v>
      </c>
      <c r="C29" s="214"/>
      <c r="D29" s="214"/>
      <c r="E29" s="214"/>
      <c r="F29" s="53"/>
      <c r="G29" s="53">
        <v>0</v>
      </c>
    </row>
    <row r="30" spans="1:7" ht="18.75" customHeight="1">
      <c r="A30" s="173">
        <v>3</v>
      </c>
      <c r="B30" s="176" t="s">
        <v>577</v>
      </c>
      <c r="C30" s="226">
        <v>0</v>
      </c>
      <c r="D30" s="226">
        <v>249290000</v>
      </c>
      <c r="E30" s="226">
        <v>243946569</v>
      </c>
      <c r="F30" s="57">
        <v>4985800</v>
      </c>
      <c r="G30" s="57">
        <v>357631</v>
      </c>
    </row>
    <row r="31" spans="1:7" ht="18.75" customHeight="1">
      <c r="A31" s="173">
        <v>4</v>
      </c>
      <c r="B31" s="176" t="s">
        <v>578</v>
      </c>
      <c r="C31" s="226">
        <v>0</v>
      </c>
      <c r="D31" s="226">
        <v>639000000</v>
      </c>
      <c r="E31" s="226">
        <v>623581000</v>
      </c>
      <c r="F31" s="57">
        <v>12780000</v>
      </c>
      <c r="G31" s="57">
        <v>2639000</v>
      </c>
    </row>
    <row r="32" spans="1:7" ht="18.75" customHeight="1">
      <c r="A32" s="173">
        <v>5</v>
      </c>
      <c r="B32" s="176" t="s">
        <v>579</v>
      </c>
      <c r="C32" s="226">
        <v>0</v>
      </c>
      <c r="D32" s="226">
        <v>239790000</v>
      </c>
      <c r="E32" s="226">
        <v>211071000</v>
      </c>
      <c r="F32" s="226">
        <v>4795200</v>
      </c>
      <c r="G32" s="226">
        <v>23923800</v>
      </c>
    </row>
    <row r="33" spans="1:7" ht="18.75" customHeight="1">
      <c r="A33" s="171"/>
      <c r="B33" s="172" t="s">
        <v>560</v>
      </c>
      <c r="C33" s="214">
        <v>0</v>
      </c>
      <c r="D33" s="214">
        <v>118350000</v>
      </c>
      <c r="E33" s="214">
        <v>106515000</v>
      </c>
      <c r="F33" s="53">
        <v>2367000</v>
      </c>
      <c r="G33" s="53">
        <v>9468000</v>
      </c>
    </row>
    <row r="34" spans="1:7" ht="18.75" customHeight="1">
      <c r="A34" s="171"/>
      <c r="B34" s="172" t="s">
        <v>561</v>
      </c>
      <c r="C34" s="214">
        <v>0</v>
      </c>
      <c r="D34" s="214">
        <v>26640000</v>
      </c>
      <c r="E34" s="214">
        <v>23976000</v>
      </c>
      <c r="F34" s="53">
        <v>532200</v>
      </c>
      <c r="G34" s="53">
        <v>2131800</v>
      </c>
    </row>
    <row r="35" spans="1:7" ht="18.75" customHeight="1">
      <c r="A35" s="171"/>
      <c r="B35" s="172" t="s">
        <v>562</v>
      </c>
      <c r="C35" s="214">
        <v>0</v>
      </c>
      <c r="D35" s="214">
        <v>94800000</v>
      </c>
      <c r="E35" s="214">
        <v>80580000</v>
      </c>
      <c r="F35" s="53">
        <v>1896000</v>
      </c>
      <c r="G35" s="53">
        <v>12324000</v>
      </c>
    </row>
    <row r="36" spans="1:7" s="21" customFormat="1" ht="20.25" customHeight="1">
      <c r="A36" s="173" t="s">
        <v>20</v>
      </c>
      <c r="B36" s="176" t="s">
        <v>535</v>
      </c>
      <c r="C36" s="57">
        <f>C37+C38</f>
        <v>0</v>
      </c>
      <c r="D36" s="57">
        <f t="shared" ref="D36:G36" si="1">D37+D38</f>
        <v>276118</v>
      </c>
      <c r="E36" s="57">
        <f t="shared" si="1"/>
        <v>272608</v>
      </c>
      <c r="F36" s="57">
        <f t="shared" si="1"/>
        <v>0</v>
      </c>
      <c r="G36" s="57">
        <f t="shared" si="1"/>
        <v>3510</v>
      </c>
    </row>
    <row r="37" spans="1:7" ht="18" customHeight="1">
      <c r="A37" s="171">
        <v>1</v>
      </c>
      <c r="B37" s="172" t="s">
        <v>532</v>
      </c>
      <c r="C37" s="53">
        <v>0</v>
      </c>
      <c r="D37" s="53">
        <v>21752</v>
      </c>
      <c r="E37" s="53">
        <v>18242</v>
      </c>
      <c r="F37" s="53"/>
      <c r="G37" s="53">
        <v>3510</v>
      </c>
    </row>
    <row r="38" spans="1:7" ht="18" customHeight="1">
      <c r="A38" s="171">
        <v>2</v>
      </c>
      <c r="B38" s="172" t="s">
        <v>533</v>
      </c>
      <c r="C38" s="53">
        <v>0</v>
      </c>
      <c r="D38" s="215">
        <v>254366</v>
      </c>
      <c r="E38" s="53">
        <v>254366</v>
      </c>
      <c r="F38" s="53"/>
      <c r="G38" s="53">
        <v>0</v>
      </c>
    </row>
    <row r="39" spans="1:7" s="21" customFormat="1" ht="20.25" customHeight="1">
      <c r="A39" s="173"/>
      <c r="B39" s="176" t="s">
        <v>7</v>
      </c>
      <c r="C39" s="57">
        <f>C10</f>
        <v>120875845</v>
      </c>
      <c r="D39" s="57">
        <f>D10+D20+D21+D22+D36</f>
        <v>4692773118</v>
      </c>
      <c r="E39" s="57">
        <f>E10+E20+E21+E22+E36</f>
        <v>4471296431</v>
      </c>
      <c r="F39" s="57">
        <f>F20+F21+F22</f>
        <v>80785300</v>
      </c>
      <c r="G39" s="57">
        <f>(C39+D39)-(E39+F39)</f>
        <v>261567232</v>
      </c>
    </row>
    <row r="40" spans="1:7" ht="24.75" customHeight="1">
      <c r="A40" s="392"/>
      <c r="B40" s="393"/>
      <c r="C40" s="393"/>
      <c r="D40" s="393"/>
      <c r="E40" s="393"/>
      <c r="F40" s="393"/>
      <c r="G40" s="393"/>
    </row>
    <row r="41" spans="1:7" ht="10.5" customHeight="1">
      <c r="D41" s="67"/>
      <c r="F41" s="67"/>
      <c r="G41" s="67"/>
    </row>
    <row r="42" spans="1:7" ht="15.75">
      <c r="C42" s="67"/>
      <c r="E42" s="222"/>
      <c r="G42" s="67"/>
    </row>
    <row r="43" spans="1:7" ht="15.75">
      <c r="E43" s="223"/>
      <c r="G43" s="67"/>
    </row>
    <row r="44" spans="1:7" ht="15.75">
      <c r="E44" s="223"/>
    </row>
    <row r="45" spans="1:7" ht="15.75">
      <c r="E45" s="223"/>
    </row>
    <row r="46" spans="1:7" ht="15.75">
      <c r="E46" s="223"/>
    </row>
    <row r="47" spans="1:7" ht="15.75">
      <c r="E47" s="223"/>
    </row>
    <row r="48" spans="1:7" ht="15.75">
      <c r="E48" s="223"/>
    </row>
    <row r="49" spans="5:5" ht="15.75">
      <c r="E49" s="223"/>
    </row>
    <row r="50" spans="5:5" ht="15.75">
      <c r="E50" s="221"/>
    </row>
  </sheetData>
  <mergeCells count="14">
    <mergeCell ref="A40:G40"/>
    <mergeCell ref="D1:G1"/>
    <mergeCell ref="D5:G5"/>
    <mergeCell ref="A3:B3"/>
    <mergeCell ref="A4:G4"/>
    <mergeCell ref="A2:B2"/>
    <mergeCell ref="A1:B1"/>
    <mergeCell ref="G6:G7"/>
    <mergeCell ref="A6:A7"/>
    <mergeCell ref="B6:B7"/>
    <mergeCell ref="C6:C7"/>
    <mergeCell ref="D6:D7"/>
    <mergeCell ref="E6:E7"/>
    <mergeCell ref="F6:F7"/>
  </mergeCells>
  <pageMargins left="0.45" right="0.2" top="0.24374999999999999" bottom="3.7499999999999999E-2" header="0.3" footer="0.3"/>
  <pageSetup paperSize="9" scale="9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topLeftCell="A19" zoomScale="80" zoomScaleNormal="100" zoomScaleSheetLayoutView="80" workbookViewId="0">
      <selection activeCell="D33" sqref="D33:F34"/>
    </sheetView>
  </sheetViews>
  <sheetFormatPr defaultRowHeight="24" customHeight="1"/>
  <cols>
    <col min="1" max="1" width="6.5703125" style="160" customWidth="1"/>
    <col min="2" max="2" width="58.85546875" style="160" customWidth="1"/>
    <col min="3" max="3" width="10.42578125" style="160" customWidth="1"/>
    <col min="4" max="4" width="23.85546875" style="160" customWidth="1"/>
    <col min="5" max="5" width="24" style="160" customWidth="1"/>
    <col min="6" max="6" width="18.28515625" style="160" customWidth="1"/>
    <col min="7" max="7" width="9.5703125" style="160" bestFit="1" customWidth="1"/>
    <col min="8" max="256" width="9.140625" style="160"/>
    <col min="257" max="257" width="6.5703125" style="160" customWidth="1"/>
    <col min="258" max="258" width="46.42578125" style="160" customWidth="1"/>
    <col min="259" max="259" width="8.140625" style="160" customWidth="1"/>
    <col min="260" max="260" width="15.7109375" style="160" customWidth="1"/>
    <col min="261" max="261" width="9.140625" style="160"/>
    <col min="262" max="262" width="13.85546875" style="160" customWidth="1"/>
    <col min="263" max="512" width="9.140625" style="160"/>
    <col min="513" max="513" width="6.5703125" style="160" customWidth="1"/>
    <col min="514" max="514" width="46.42578125" style="160" customWidth="1"/>
    <col min="515" max="515" width="8.140625" style="160" customWidth="1"/>
    <col min="516" max="516" width="15.7109375" style="160" customWidth="1"/>
    <col min="517" max="517" width="9.140625" style="160"/>
    <col min="518" max="518" width="13.85546875" style="160" customWidth="1"/>
    <col min="519" max="768" width="9.140625" style="160"/>
    <col min="769" max="769" width="6.5703125" style="160" customWidth="1"/>
    <col min="770" max="770" width="46.42578125" style="160" customWidth="1"/>
    <col min="771" max="771" width="8.140625" style="160" customWidth="1"/>
    <col min="772" max="772" width="15.7109375" style="160" customWidth="1"/>
    <col min="773" max="773" width="9.140625" style="160"/>
    <col min="774" max="774" width="13.85546875" style="160" customWidth="1"/>
    <col min="775" max="1024" width="9.140625" style="160"/>
    <col min="1025" max="1025" width="6.5703125" style="160" customWidth="1"/>
    <col min="1026" max="1026" width="46.42578125" style="160" customWidth="1"/>
    <col min="1027" max="1027" width="8.140625" style="160" customWidth="1"/>
    <col min="1028" max="1028" width="15.7109375" style="160" customWidth="1"/>
    <col min="1029" max="1029" width="9.140625" style="160"/>
    <col min="1030" max="1030" width="13.85546875" style="160" customWidth="1"/>
    <col min="1031" max="1280" width="9.140625" style="160"/>
    <col min="1281" max="1281" width="6.5703125" style="160" customWidth="1"/>
    <col min="1282" max="1282" width="46.42578125" style="160" customWidth="1"/>
    <col min="1283" max="1283" width="8.140625" style="160" customWidth="1"/>
    <col min="1284" max="1284" width="15.7109375" style="160" customWidth="1"/>
    <col min="1285" max="1285" width="9.140625" style="160"/>
    <col min="1286" max="1286" width="13.85546875" style="160" customWidth="1"/>
    <col min="1287" max="1536" width="9.140625" style="160"/>
    <col min="1537" max="1537" width="6.5703125" style="160" customWidth="1"/>
    <col min="1538" max="1538" width="46.42578125" style="160" customWidth="1"/>
    <col min="1539" max="1539" width="8.140625" style="160" customWidth="1"/>
    <col min="1540" max="1540" width="15.7109375" style="160" customWidth="1"/>
    <col min="1541" max="1541" width="9.140625" style="160"/>
    <col min="1542" max="1542" width="13.85546875" style="160" customWidth="1"/>
    <col min="1543" max="1792" width="9.140625" style="160"/>
    <col min="1793" max="1793" width="6.5703125" style="160" customWidth="1"/>
    <col min="1794" max="1794" width="46.42578125" style="160" customWidth="1"/>
    <col min="1795" max="1795" width="8.140625" style="160" customWidth="1"/>
    <col min="1796" max="1796" width="15.7109375" style="160" customWidth="1"/>
    <col min="1797" max="1797" width="9.140625" style="160"/>
    <col min="1798" max="1798" width="13.85546875" style="160" customWidth="1"/>
    <col min="1799" max="2048" width="9.140625" style="160"/>
    <col min="2049" max="2049" width="6.5703125" style="160" customWidth="1"/>
    <col min="2050" max="2050" width="46.42578125" style="160" customWidth="1"/>
    <col min="2051" max="2051" width="8.140625" style="160" customWidth="1"/>
    <col min="2052" max="2052" width="15.7109375" style="160" customWidth="1"/>
    <col min="2053" max="2053" width="9.140625" style="160"/>
    <col min="2054" max="2054" width="13.85546875" style="160" customWidth="1"/>
    <col min="2055" max="2304" width="9.140625" style="160"/>
    <col min="2305" max="2305" width="6.5703125" style="160" customWidth="1"/>
    <col min="2306" max="2306" width="46.42578125" style="160" customWidth="1"/>
    <col min="2307" max="2307" width="8.140625" style="160" customWidth="1"/>
    <col min="2308" max="2308" width="15.7109375" style="160" customWidth="1"/>
    <col min="2309" max="2309" width="9.140625" style="160"/>
    <col min="2310" max="2310" width="13.85546875" style="160" customWidth="1"/>
    <col min="2311" max="2560" width="9.140625" style="160"/>
    <col min="2561" max="2561" width="6.5703125" style="160" customWidth="1"/>
    <col min="2562" max="2562" width="46.42578125" style="160" customWidth="1"/>
    <col min="2563" max="2563" width="8.140625" style="160" customWidth="1"/>
    <col min="2564" max="2564" width="15.7109375" style="160" customWidth="1"/>
    <col min="2565" max="2565" width="9.140625" style="160"/>
    <col min="2566" max="2566" width="13.85546875" style="160" customWidth="1"/>
    <col min="2567" max="2816" width="9.140625" style="160"/>
    <col min="2817" max="2817" width="6.5703125" style="160" customWidth="1"/>
    <col min="2818" max="2818" width="46.42578125" style="160" customWidth="1"/>
    <col min="2819" max="2819" width="8.140625" style="160" customWidth="1"/>
    <col min="2820" max="2820" width="15.7109375" style="160" customWidth="1"/>
    <col min="2821" max="2821" width="9.140625" style="160"/>
    <col min="2822" max="2822" width="13.85546875" style="160" customWidth="1"/>
    <col min="2823" max="3072" width="9.140625" style="160"/>
    <col min="3073" max="3073" width="6.5703125" style="160" customWidth="1"/>
    <col min="3074" max="3074" width="46.42578125" style="160" customWidth="1"/>
    <col min="3075" max="3075" width="8.140625" style="160" customWidth="1"/>
    <col min="3076" max="3076" width="15.7109375" style="160" customWidth="1"/>
    <col min="3077" max="3077" width="9.140625" style="160"/>
    <col min="3078" max="3078" width="13.85546875" style="160" customWidth="1"/>
    <col min="3079" max="3328" width="9.140625" style="160"/>
    <col min="3329" max="3329" width="6.5703125" style="160" customWidth="1"/>
    <col min="3330" max="3330" width="46.42578125" style="160" customWidth="1"/>
    <col min="3331" max="3331" width="8.140625" style="160" customWidth="1"/>
    <col min="3332" max="3332" width="15.7109375" style="160" customWidth="1"/>
    <col min="3333" max="3333" width="9.140625" style="160"/>
    <col min="3334" max="3334" width="13.85546875" style="160" customWidth="1"/>
    <col min="3335" max="3584" width="9.140625" style="160"/>
    <col min="3585" max="3585" width="6.5703125" style="160" customWidth="1"/>
    <col min="3586" max="3586" width="46.42578125" style="160" customWidth="1"/>
    <col min="3587" max="3587" width="8.140625" style="160" customWidth="1"/>
    <col min="3588" max="3588" width="15.7109375" style="160" customWidth="1"/>
    <col min="3589" max="3589" width="9.140625" style="160"/>
    <col min="3590" max="3590" width="13.85546875" style="160" customWidth="1"/>
    <col min="3591" max="3840" width="9.140625" style="160"/>
    <col min="3841" max="3841" width="6.5703125" style="160" customWidth="1"/>
    <col min="3842" max="3842" width="46.42578125" style="160" customWidth="1"/>
    <col min="3843" max="3843" width="8.140625" style="160" customWidth="1"/>
    <col min="3844" max="3844" width="15.7109375" style="160" customWidth="1"/>
    <col min="3845" max="3845" width="9.140625" style="160"/>
    <col min="3846" max="3846" width="13.85546875" style="160" customWidth="1"/>
    <col min="3847" max="4096" width="9.140625" style="160"/>
    <col min="4097" max="4097" width="6.5703125" style="160" customWidth="1"/>
    <col min="4098" max="4098" width="46.42578125" style="160" customWidth="1"/>
    <col min="4099" max="4099" width="8.140625" style="160" customWidth="1"/>
    <col min="4100" max="4100" width="15.7109375" style="160" customWidth="1"/>
    <col min="4101" max="4101" width="9.140625" style="160"/>
    <col min="4102" max="4102" width="13.85546875" style="160" customWidth="1"/>
    <col min="4103" max="4352" width="9.140625" style="160"/>
    <col min="4353" max="4353" width="6.5703125" style="160" customWidth="1"/>
    <col min="4354" max="4354" width="46.42578125" style="160" customWidth="1"/>
    <col min="4355" max="4355" width="8.140625" style="160" customWidth="1"/>
    <col min="4356" max="4356" width="15.7109375" style="160" customWidth="1"/>
    <col min="4357" max="4357" width="9.140625" style="160"/>
    <col min="4358" max="4358" width="13.85546875" style="160" customWidth="1"/>
    <col min="4359" max="4608" width="9.140625" style="160"/>
    <col min="4609" max="4609" width="6.5703125" style="160" customWidth="1"/>
    <col min="4610" max="4610" width="46.42578125" style="160" customWidth="1"/>
    <col min="4611" max="4611" width="8.140625" style="160" customWidth="1"/>
    <col min="4612" max="4612" width="15.7109375" style="160" customWidth="1"/>
    <col min="4613" max="4613" width="9.140625" style="160"/>
    <col min="4614" max="4614" width="13.85546875" style="160" customWidth="1"/>
    <col min="4615" max="4864" width="9.140625" style="160"/>
    <col min="4865" max="4865" width="6.5703125" style="160" customWidth="1"/>
    <col min="4866" max="4866" width="46.42578125" style="160" customWidth="1"/>
    <col min="4867" max="4867" width="8.140625" style="160" customWidth="1"/>
    <col min="4868" max="4868" width="15.7109375" style="160" customWidth="1"/>
    <col min="4869" max="4869" width="9.140625" style="160"/>
    <col min="4870" max="4870" width="13.85546875" style="160" customWidth="1"/>
    <col min="4871" max="5120" width="9.140625" style="160"/>
    <col min="5121" max="5121" width="6.5703125" style="160" customWidth="1"/>
    <col min="5122" max="5122" width="46.42578125" style="160" customWidth="1"/>
    <col min="5123" max="5123" width="8.140625" style="160" customWidth="1"/>
    <col min="5124" max="5124" width="15.7109375" style="160" customWidth="1"/>
    <col min="5125" max="5125" width="9.140625" style="160"/>
    <col min="5126" max="5126" width="13.85546875" style="160" customWidth="1"/>
    <col min="5127" max="5376" width="9.140625" style="160"/>
    <col min="5377" max="5377" width="6.5703125" style="160" customWidth="1"/>
    <col min="5378" max="5378" width="46.42578125" style="160" customWidth="1"/>
    <col min="5379" max="5379" width="8.140625" style="160" customWidth="1"/>
    <col min="5380" max="5380" width="15.7109375" style="160" customWidth="1"/>
    <col min="5381" max="5381" width="9.140625" style="160"/>
    <col min="5382" max="5382" width="13.85546875" style="160" customWidth="1"/>
    <col min="5383" max="5632" width="9.140625" style="160"/>
    <col min="5633" max="5633" width="6.5703125" style="160" customWidth="1"/>
    <col min="5634" max="5634" width="46.42578125" style="160" customWidth="1"/>
    <col min="5635" max="5635" width="8.140625" style="160" customWidth="1"/>
    <col min="5636" max="5636" width="15.7109375" style="160" customWidth="1"/>
    <col min="5637" max="5637" width="9.140625" style="160"/>
    <col min="5638" max="5638" width="13.85546875" style="160" customWidth="1"/>
    <col min="5639" max="5888" width="9.140625" style="160"/>
    <col min="5889" max="5889" width="6.5703125" style="160" customWidth="1"/>
    <col min="5890" max="5890" width="46.42578125" style="160" customWidth="1"/>
    <col min="5891" max="5891" width="8.140625" style="160" customWidth="1"/>
    <col min="5892" max="5892" width="15.7109375" style="160" customWidth="1"/>
    <col min="5893" max="5893" width="9.140625" style="160"/>
    <col min="5894" max="5894" width="13.85546875" style="160" customWidth="1"/>
    <col min="5895" max="6144" width="9.140625" style="160"/>
    <col min="6145" max="6145" width="6.5703125" style="160" customWidth="1"/>
    <col min="6146" max="6146" width="46.42578125" style="160" customWidth="1"/>
    <col min="6147" max="6147" width="8.140625" style="160" customWidth="1"/>
    <col min="6148" max="6148" width="15.7109375" style="160" customWidth="1"/>
    <col min="6149" max="6149" width="9.140625" style="160"/>
    <col min="6150" max="6150" width="13.85546875" style="160" customWidth="1"/>
    <col min="6151" max="6400" width="9.140625" style="160"/>
    <col min="6401" max="6401" width="6.5703125" style="160" customWidth="1"/>
    <col min="6402" max="6402" width="46.42578125" style="160" customWidth="1"/>
    <col min="6403" max="6403" width="8.140625" style="160" customWidth="1"/>
    <col min="6404" max="6404" width="15.7109375" style="160" customWidth="1"/>
    <col min="6405" max="6405" width="9.140625" style="160"/>
    <col min="6406" max="6406" width="13.85546875" style="160" customWidth="1"/>
    <col min="6407" max="6656" width="9.140625" style="160"/>
    <col min="6657" max="6657" width="6.5703125" style="160" customWidth="1"/>
    <col min="6658" max="6658" width="46.42578125" style="160" customWidth="1"/>
    <col min="6659" max="6659" width="8.140625" style="160" customWidth="1"/>
    <col min="6660" max="6660" width="15.7109375" style="160" customWidth="1"/>
    <col min="6661" max="6661" width="9.140625" style="160"/>
    <col min="6662" max="6662" width="13.85546875" style="160" customWidth="1"/>
    <col min="6663" max="6912" width="9.140625" style="160"/>
    <col min="6913" max="6913" width="6.5703125" style="160" customWidth="1"/>
    <col min="6914" max="6914" width="46.42578125" style="160" customWidth="1"/>
    <col min="6915" max="6915" width="8.140625" style="160" customWidth="1"/>
    <col min="6916" max="6916" width="15.7109375" style="160" customWidth="1"/>
    <col min="6917" max="6917" width="9.140625" style="160"/>
    <col min="6918" max="6918" width="13.85546875" style="160" customWidth="1"/>
    <col min="6919" max="7168" width="9.140625" style="160"/>
    <col min="7169" max="7169" width="6.5703125" style="160" customWidth="1"/>
    <col min="7170" max="7170" width="46.42578125" style="160" customWidth="1"/>
    <col min="7171" max="7171" width="8.140625" style="160" customWidth="1"/>
    <col min="7172" max="7172" width="15.7109375" style="160" customWidth="1"/>
    <col min="7173" max="7173" width="9.140625" style="160"/>
    <col min="7174" max="7174" width="13.85546875" style="160" customWidth="1"/>
    <col min="7175" max="7424" width="9.140625" style="160"/>
    <col min="7425" max="7425" width="6.5703125" style="160" customWidth="1"/>
    <col min="7426" max="7426" width="46.42578125" style="160" customWidth="1"/>
    <col min="7427" max="7427" width="8.140625" style="160" customWidth="1"/>
    <col min="7428" max="7428" width="15.7109375" style="160" customWidth="1"/>
    <col min="7429" max="7429" width="9.140625" style="160"/>
    <col min="7430" max="7430" width="13.85546875" style="160" customWidth="1"/>
    <col min="7431" max="7680" width="9.140625" style="160"/>
    <col min="7681" max="7681" width="6.5703125" style="160" customWidth="1"/>
    <col min="7682" max="7682" width="46.42578125" style="160" customWidth="1"/>
    <col min="7683" max="7683" width="8.140625" style="160" customWidth="1"/>
    <col min="7684" max="7684" width="15.7109375" style="160" customWidth="1"/>
    <col min="7685" max="7685" width="9.140625" style="160"/>
    <col min="7686" max="7686" width="13.85546875" style="160" customWidth="1"/>
    <col min="7687" max="7936" width="9.140625" style="160"/>
    <col min="7937" max="7937" width="6.5703125" style="160" customWidth="1"/>
    <col min="7938" max="7938" width="46.42578125" style="160" customWidth="1"/>
    <col min="7939" max="7939" width="8.140625" style="160" customWidth="1"/>
    <col min="7940" max="7940" width="15.7109375" style="160" customWidth="1"/>
    <col min="7941" max="7941" width="9.140625" style="160"/>
    <col min="7942" max="7942" width="13.85546875" style="160" customWidth="1"/>
    <col min="7943" max="8192" width="9.140625" style="160"/>
    <col min="8193" max="8193" width="6.5703125" style="160" customWidth="1"/>
    <col min="8194" max="8194" width="46.42578125" style="160" customWidth="1"/>
    <col min="8195" max="8195" width="8.140625" style="160" customWidth="1"/>
    <col min="8196" max="8196" width="15.7109375" style="160" customWidth="1"/>
    <col min="8197" max="8197" width="9.140625" style="160"/>
    <col min="8198" max="8198" width="13.85546875" style="160" customWidth="1"/>
    <col min="8199" max="8448" width="9.140625" style="160"/>
    <col min="8449" max="8449" width="6.5703125" style="160" customWidth="1"/>
    <col min="8450" max="8450" width="46.42578125" style="160" customWidth="1"/>
    <col min="8451" max="8451" width="8.140625" style="160" customWidth="1"/>
    <col min="8452" max="8452" width="15.7109375" style="160" customWidth="1"/>
    <col min="8453" max="8453" width="9.140625" style="160"/>
    <col min="8454" max="8454" width="13.85546875" style="160" customWidth="1"/>
    <col min="8455" max="8704" width="9.140625" style="160"/>
    <col min="8705" max="8705" width="6.5703125" style="160" customWidth="1"/>
    <col min="8706" max="8706" width="46.42578125" style="160" customWidth="1"/>
    <col min="8707" max="8707" width="8.140625" style="160" customWidth="1"/>
    <col min="8708" max="8708" width="15.7109375" style="160" customWidth="1"/>
    <col min="8709" max="8709" width="9.140625" style="160"/>
    <col min="8710" max="8710" width="13.85546875" style="160" customWidth="1"/>
    <col min="8711" max="8960" width="9.140625" style="160"/>
    <col min="8961" max="8961" width="6.5703125" style="160" customWidth="1"/>
    <col min="8962" max="8962" width="46.42578125" style="160" customWidth="1"/>
    <col min="8963" max="8963" width="8.140625" style="160" customWidth="1"/>
    <col min="8964" max="8964" width="15.7109375" style="160" customWidth="1"/>
    <col min="8965" max="8965" width="9.140625" style="160"/>
    <col min="8966" max="8966" width="13.85546875" style="160" customWidth="1"/>
    <col min="8967" max="9216" width="9.140625" style="160"/>
    <col min="9217" max="9217" width="6.5703125" style="160" customWidth="1"/>
    <col min="9218" max="9218" width="46.42578125" style="160" customWidth="1"/>
    <col min="9219" max="9219" width="8.140625" style="160" customWidth="1"/>
    <col min="9220" max="9220" width="15.7109375" style="160" customWidth="1"/>
    <col min="9221" max="9221" width="9.140625" style="160"/>
    <col min="9222" max="9222" width="13.85546875" style="160" customWidth="1"/>
    <col min="9223" max="9472" width="9.140625" style="160"/>
    <col min="9473" max="9473" width="6.5703125" style="160" customWidth="1"/>
    <col min="9474" max="9474" width="46.42578125" style="160" customWidth="1"/>
    <col min="9475" max="9475" width="8.140625" style="160" customWidth="1"/>
    <col min="9476" max="9476" width="15.7109375" style="160" customWidth="1"/>
    <col min="9477" max="9477" width="9.140625" style="160"/>
    <col min="9478" max="9478" width="13.85546875" style="160" customWidth="1"/>
    <col min="9479" max="9728" width="9.140625" style="160"/>
    <col min="9729" max="9729" width="6.5703125" style="160" customWidth="1"/>
    <col min="9730" max="9730" width="46.42578125" style="160" customWidth="1"/>
    <col min="9731" max="9731" width="8.140625" style="160" customWidth="1"/>
    <col min="9732" max="9732" width="15.7109375" style="160" customWidth="1"/>
    <col min="9733" max="9733" width="9.140625" style="160"/>
    <col min="9734" max="9734" width="13.85546875" style="160" customWidth="1"/>
    <col min="9735" max="9984" width="9.140625" style="160"/>
    <col min="9985" max="9985" width="6.5703125" style="160" customWidth="1"/>
    <col min="9986" max="9986" width="46.42578125" style="160" customWidth="1"/>
    <col min="9987" max="9987" width="8.140625" style="160" customWidth="1"/>
    <col min="9988" max="9988" width="15.7109375" style="160" customWidth="1"/>
    <col min="9989" max="9989" width="9.140625" style="160"/>
    <col min="9990" max="9990" width="13.85546875" style="160" customWidth="1"/>
    <col min="9991" max="10240" width="9.140625" style="160"/>
    <col min="10241" max="10241" width="6.5703125" style="160" customWidth="1"/>
    <col min="10242" max="10242" width="46.42578125" style="160" customWidth="1"/>
    <col min="10243" max="10243" width="8.140625" style="160" customWidth="1"/>
    <col min="10244" max="10244" width="15.7109375" style="160" customWidth="1"/>
    <col min="10245" max="10245" width="9.140625" style="160"/>
    <col min="10246" max="10246" width="13.85546875" style="160" customWidth="1"/>
    <col min="10247" max="10496" width="9.140625" style="160"/>
    <col min="10497" max="10497" width="6.5703125" style="160" customWidth="1"/>
    <col min="10498" max="10498" width="46.42578125" style="160" customWidth="1"/>
    <col min="10499" max="10499" width="8.140625" style="160" customWidth="1"/>
    <col min="10500" max="10500" width="15.7109375" style="160" customWidth="1"/>
    <col min="10501" max="10501" width="9.140625" style="160"/>
    <col min="10502" max="10502" width="13.85546875" style="160" customWidth="1"/>
    <col min="10503" max="10752" width="9.140625" style="160"/>
    <col min="10753" max="10753" width="6.5703125" style="160" customWidth="1"/>
    <col min="10754" max="10754" width="46.42578125" style="160" customWidth="1"/>
    <col min="10755" max="10755" width="8.140625" style="160" customWidth="1"/>
    <col min="10756" max="10756" width="15.7109375" style="160" customWidth="1"/>
    <col min="10757" max="10757" width="9.140625" style="160"/>
    <col min="10758" max="10758" width="13.85546875" style="160" customWidth="1"/>
    <col min="10759" max="11008" width="9.140625" style="160"/>
    <col min="11009" max="11009" width="6.5703125" style="160" customWidth="1"/>
    <col min="11010" max="11010" width="46.42578125" style="160" customWidth="1"/>
    <col min="11011" max="11011" width="8.140625" style="160" customWidth="1"/>
    <col min="11012" max="11012" width="15.7109375" style="160" customWidth="1"/>
    <col min="11013" max="11013" width="9.140625" style="160"/>
    <col min="11014" max="11014" width="13.85546875" style="160" customWidth="1"/>
    <col min="11015" max="11264" width="9.140625" style="160"/>
    <col min="11265" max="11265" width="6.5703125" style="160" customWidth="1"/>
    <col min="11266" max="11266" width="46.42578125" style="160" customWidth="1"/>
    <col min="11267" max="11267" width="8.140625" style="160" customWidth="1"/>
    <col min="11268" max="11268" width="15.7109375" style="160" customWidth="1"/>
    <col min="11269" max="11269" width="9.140625" style="160"/>
    <col min="11270" max="11270" width="13.85546875" style="160" customWidth="1"/>
    <col min="11271" max="11520" width="9.140625" style="160"/>
    <col min="11521" max="11521" width="6.5703125" style="160" customWidth="1"/>
    <col min="11522" max="11522" width="46.42578125" style="160" customWidth="1"/>
    <col min="11523" max="11523" width="8.140625" style="160" customWidth="1"/>
    <col min="11524" max="11524" width="15.7109375" style="160" customWidth="1"/>
    <col min="11525" max="11525" width="9.140625" style="160"/>
    <col min="11526" max="11526" width="13.85546875" style="160" customWidth="1"/>
    <col min="11527" max="11776" width="9.140625" style="160"/>
    <col min="11777" max="11777" width="6.5703125" style="160" customWidth="1"/>
    <col min="11778" max="11778" width="46.42578125" style="160" customWidth="1"/>
    <col min="11779" max="11779" width="8.140625" style="160" customWidth="1"/>
    <col min="11780" max="11780" width="15.7109375" style="160" customWidth="1"/>
    <col min="11781" max="11781" width="9.140625" style="160"/>
    <col min="11782" max="11782" width="13.85546875" style="160" customWidth="1"/>
    <col min="11783" max="12032" width="9.140625" style="160"/>
    <col min="12033" max="12033" width="6.5703125" style="160" customWidth="1"/>
    <col min="12034" max="12034" width="46.42578125" style="160" customWidth="1"/>
    <col min="12035" max="12035" width="8.140625" style="160" customWidth="1"/>
    <col min="12036" max="12036" width="15.7109375" style="160" customWidth="1"/>
    <col min="12037" max="12037" width="9.140625" style="160"/>
    <col min="12038" max="12038" width="13.85546875" style="160" customWidth="1"/>
    <col min="12039" max="12288" width="9.140625" style="160"/>
    <col min="12289" max="12289" width="6.5703125" style="160" customWidth="1"/>
    <col min="12290" max="12290" width="46.42578125" style="160" customWidth="1"/>
    <col min="12291" max="12291" width="8.140625" style="160" customWidth="1"/>
    <col min="12292" max="12292" width="15.7109375" style="160" customWidth="1"/>
    <col min="12293" max="12293" width="9.140625" style="160"/>
    <col min="12294" max="12294" width="13.85546875" style="160" customWidth="1"/>
    <col min="12295" max="12544" width="9.140625" style="160"/>
    <col min="12545" max="12545" width="6.5703125" style="160" customWidth="1"/>
    <col min="12546" max="12546" width="46.42578125" style="160" customWidth="1"/>
    <col min="12547" max="12547" width="8.140625" style="160" customWidth="1"/>
    <col min="12548" max="12548" width="15.7109375" style="160" customWidth="1"/>
    <col min="12549" max="12549" width="9.140625" style="160"/>
    <col min="12550" max="12550" width="13.85546875" style="160" customWidth="1"/>
    <col min="12551" max="12800" width="9.140625" style="160"/>
    <col min="12801" max="12801" width="6.5703125" style="160" customWidth="1"/>
    <col min="12802" max="12802" width="46.42578125" style="160" customWidth="1"/>
    <col min="12803" max="12803" width="8.140625" style="160" customWidth="1"/>
    <col min="12804" max="12804" width="15.7109375" style="160" customWidth="1"/>
    <col min="12805" max="12805" width="9.140625" style="160"/>
    <col min="12806" max="12806" width="13.85546875" style="160" customWidth="1"/>
    <col min="12807" max="13056" width="9.140625" style="160"/>
    <col min="13057" max="13057" width="6.5703125" style="160" customWidth="1"/>
    <col min="13058" max="13058" width="46.42578125" style="160" customWidth="1"/>
    <col min="13059" max="13059" width="8.140625" style="160" customWidth="1"/>
    <col min="13060" max="13060" width="15.7109375" style="160" customWidth="1"/>
    <col min="13061" max="13061" width="9.140625" style="160"/>
    <col min="13062" max="13062" width="13.85546875" style="160" customWidth="1"/>
    <col min="13063" max="13312" width="9.140625" style="160"/>
    <col min="13313" max="13313" width="6.5703125" style="160" customWidth="1"/>
    <col min="13314" max="13314" width="46.42578125" style="160" customWidth="1"/>
    <col min="13315" max="13315" width="8.140625" style="160" customWidth="1"/>
    <col min="13316" max="13316" width="15.7109375" style="160" customWidth="1"/>
    <col min="13317" max="13317" width="9.140625" style="160"/>
    <col min="13318" max="13318" width="13.85546875" style="160" customWidth="1"/>
    <col min="13319" max="13568" width="9.140625" style="160"/>
    <col min="13569" max="13569" width="6.5703125" style="160" customWidth="1"/>
    <col min="13570" max="13570" width="46.42578125" style="160" customWidth="1"/>
    <col min="13571" max="13571" width="8.140625" style="160" customWidth="1"/>
    <col min="13572" max="13572" width="15.7109375" style="160" customWidth="1"/>
    <col min="13573" max="13573" width="9.140625" style="160"/>
    <col min="13574" max="13574" width="13.85546875" style="160" customWidth="1"/>
    <col min="13575" max="13824" width="9.140625" style="160"/>
    <col min="13825" max="13825" width="6.5703125" style="160" customWidth="1"/>
    <col min="13826" max="13826" width="46.42578125" style="160" customWidth="1"/>
    <col min="13827" max="13827" width="8.140625" style="160" customWidth="1"/>
    <col min="13828" max="13828" width="15.7109375" style="160" customWidth="1"/>
    <col min="13829" max="13829" width="9.140625" style="160"/>
    <col min="13830" max="13830" width="13.85546875" style="160" customWidth="1"/>
    <col min="13831" max="14080" width="9.140625" style="160"/>
    <col min="14081" max="14081" width="6.5703125" style="160" customWidth="1"/>
    <col min="14082" max="14082" width="46.42578125" style="160" customWidth="1"/>
    <col min="14083" max="14083" width="8.140625" style="160" customWidth="1"/>
    <col min="14084" max="14084" width="15.7109375" style="160" customWidth="1"/>
    <col min="14085" max="14085" width="9.140625" style="160"/>
    <col min="14086" max="14086" width="13.85546875" style="160" customWidth="1"/>
    <col min="14087" max="14336" width="9.140625" style="160"/>
    <col min="14337" max="14337" width="6.5703125" style="160" customWidth="1"/>
    <col min="14338" max="14338" width="46.42578125" style="160" customWidth="1"/>
    <col min="14339" max="14339" width="8.140625" style="160" customWidth="1"/>
    <col min="14340" max="14340" width="15.7109375" style="160" customWidth="1"/>
    <col min="14341" max="14341" width="9.140625" style="160"/>
    <col min="14342" max="14342" width="13.85546875" style="160" customWidth="1"/>
    <col min="14343" max="14592" width="9.140625" style="160"/>
    <col min="14593" max="14593" width="6.5703125" style="160" customWidth="1"/>
    <col min="14594" max="14594" width="46.42578125" style="160" customWidth="1"/>
    <col min="14595" max="14595" width="8.140625" style="160" customWidth="1"/>
    <col min="14596" max="14596" width="15.7109375" style="160" customWidth="1"/>
    <col min="14597" max="14597" width="9.140625" style="160"/>
    <col min="14598" max="14598" width="13.85546875" style="160" customWidth="1"/>
    <col min="14599" max="14848" width="9.140625" style="160"/>
    <col min="14849" max="14849" width="6.5703125" style="160" customWidth="1"/>
    <col min="14850" max="14850" width="46.42578125" style="160" customWidth="1"/>
    <col min="14851" max="14851" width="8.140625" style="160" customWidth="1"/>
    <col min="14852" max="14852" width="15.7109375" style="160" customWidth="1"/>
    <col min="14853" max="14853" width="9.140625" style="160"/>
    <col min="14854" max="14854" width="13.85546875" style="160" customWidth="1"/>
    <col min="14855" max="15104" width="9.140625" style="160"/>
    <col min="15105" max="15105" width="6.5703125" style="160" customWidth="1"/>
    <col min="15106" max="15106" width="46.42578125" style="160" customWidth="1"/>
    <col min="15107" max="15107" width="8.140625" style="160" customWidth="1"/>
    <col min="15108" max="15108" width="15.7109375" style="160" customWidth="1"/>
    <col min="15109" max="15109" width="9.140625" style="160"/>
    <col min="15110" max="15110" width="13.85546875" style="160" customWidth="1"/>
    <col min="15111" max="15360" width="9.140625" style="160"/>
    <col min="15361" max="15361" width="6.5703125" style="160" customWidth="1"/>
    <col min="15362" max="15362" width="46.42578125" style="160" customWidth="1"/>
    <col min="15363" max="15363" width="8.140625" style="160" customWidth="1"/>
    <col min="15364" max="15364" width="15.7109375" style="160" customWidth="1"/>
    <col min="15365" max="15365" width="9.140625" style="160"/>
    <col min="15366" max="15366" width="13.85546875" style="160" customWidth="1"/>
    <col min="15367" max="15616" width="9.140625" style="160"/>
    <col min="15617" max="15617" width="6.5703125" style="160" customWidth="1"/>
    <col min="15618" max="15618" width="46.42578125" style="160" customWidth="1"/>
    <col min="15619" max="15619" width="8.140625" style="160" customWidth="1"/>
    <col min="15620" max="15620" width="15.7109375" style="160" customWidth="1"/>
    <col min="15621" max="15621" width="9.140625" style="160"/>
    <col min="15622" max="15622" width="13.85546875" style="160" customWidth="1"/>
    <col min="15623" max="15872" width="9.140625" style="160"/>
    <col min="15873" max="15873" width="6.5703125" style="160" customWidth="1"/>
    <col min="15874" max="15874" width="46.42578125" style="160" customWidth="1"/>
    <col min="15875" max="15875" width="8.140625" style="160" customWidth="1"/>
    <col min="15876" max="15876" width="15.7109375" style="160" customWidth="1"/>
    <col min="15877" max="15877" width="9.140625" style="160"/>
    <col min="15878" max="15878" width="13.85546875" style="160" customWidth="1"/>
    <col min="15879" max="16128" width="9.140625" style="160"/>
    <col min="16129" max="16129" width="6.5703125" style="160" customWidth="1"/>
    <col min="16130" max="16130" width="46.42578125" style="160" customWidth="1"/>
    <col min="16131" max="16131" width="8.140625" style="160" customWidth="1"/>
    <col min="16132" max="16132" width="15.7109375" style="160" customWidth="1"/>
    <col min="16133" max="16133" width="9.140625" style="160"/>
    <col min="16134" max="16134" width="13.85546875" style="160" customWidth="1"/>
    <col min="16135" max="16384" width="9.140625" style="160"/>
  </cols>
  <sheetData>
    <row r="1" spans="1:6" ht="18" customHeight="1">
      <c r="A1" s="403" t="str">
        <f>'Biểu Thu 02'!A1:B1</f>
        <v>Mã chương: 822, khoản 071</v>
      </c>
      <c r="B1" s="403"/>
      <c r="C1" s="60"/>
      <c r="D1" s="404" t="s">
        <v>538</v>
      </c>
      <c r="E1" s="404"/>
      <c r="F1" s="404"/>
    </row>
    <row r="2" spans="1:6" ht="18" customHeight="1">
      <c r="A2" s="403" t="str">
        <f>'Biểu Thu 02'!A2:B2</f>
        <v>Đơn vị: Trường Mầm non Mỗ Lao</v>
      </c>
      <c r="B2" s="403"/>
      <c r="C2" s="60"/>
      <c r="D2" s="405"/>
      <c r="E2" s="405"/>
      <c r="F2" s="405"/>
    </row>
    <row r="3" spans="1:6" ht="18" customHeight="1">
      <c r="A3" s="161" t="str">
        <f>'Biểu Thu 02'!chuong_pl_5</f>
        <v>Mã đơn vị QHNS: 3029353</v>
      </c>
      <c r="B3" s="162"/>
    </row>
    <row r="4" spans="1:6" ht="24" customHeight="1">
      <c r="A4" s="406" t="s">
        <v>565</v>
      </c>
      <c r="B4" s="406"/>
      <c r="C4" s="406"/>
      <c r="D4" s="406"/>
      <c r="E4" s="406"/>
      <c r="F4" s="406"/>
    </row>
    <row r="5" spans="1:6" ht="15" customHeight="1">
      <c r="A5" s="163"/>
      <c r="E5" s="402" t="s">
        <v>210</v>
      </c>
      <c r="F5" s="402"/>
    </row>
    <row r="6" spans="1:6" ht="24" customHeight="1">
      <c r="A6" s="164" t="s">
        <v>37</v>
      </c>
      <c r="B6" s="164" t="s">
        <v>31</v>
      </c>
      <c r="C6" s="164" t="s">
        <v>38</v>
      </c>
      <c r="D6" s="164" t="s">
        <v>28</v>
      </c>
      <c r="E6" s="164" t="s">
        <v>289</v>
      </c>
      <c r="F6" s="164" t="s">
        <v>29</v>
      </c>
    </row>
    <row r="7" spans="1:6" s="211" customFormat="1" ht="14.25" customHeight="1">
      <c r="A7" s="210" t="s">
        <v>1</v>
      </c>
      <c r="B7" s="210" t="s">
        <v>2</v>
      </c>
      <c r="C7" s="210" t="s">
        <v>3</v>
      </c>
      <c r="D7" s="210">
        <v>1</v>
      </c>
      <c r="E7" s="210">
        <v>2</v>
      </c>
      <c r="F7" s="210" t="s">
        <v>32</v>
      </c>
    </row>
    <row r="8" spans="1:6" ht="22.5" customHeight="1">
      <c r="A8" s="164" t="s">
        <v>18</v>
      </c>
      <c r="B8" s="166" t="s">
        <v>189</v>
      </c>
      <c r="C8" s="164"/>
      <c r="D8" s="167"/>
      <c r="E8" s="167"/>
      <c r="F8" s="167"/>
    </row>
    <row r="9" spans="1:6" ht="22.5" customHeight="1">
      <c r="A9" s="165">
        <v>1</v>
      </c>
      <c r="B9" s="168" t="s">
        <v>190</v>
      </c>
      <c r="C9" s="169" t="s">
        <v>52</v>
      </c>
      <c r="D9" s="170">
        <f>SUM(D10:D12)</f>
        <v>6225659700</v>
      </c>
      <c r="E9" s="170">
        <f t="shared" ref="E9:F9" si="0">SUM(E10:E12)</f>
        <v>6225659700</v>
      </c>
      <c r="F9" s="170">
        <f t="shared" si="0"/>
        <v>0</v>
      </c>
    </row>
    <row r="10" spans="1:6" ht="22.5" customHeight="1">
      <c r="A10" s="165"/>
      <c r="B10" s="168" t="s">
        <v>191</v>
      </c>
      <c r="C10" s="169" t="s">
        <v>56</v>
      </c>
      <c r="D10" s="170">
        <f>'Biểu 2c Phan I'!D23</f>
        <v>6225659700</v>
      </c>
      <c r="E10" s="170">
        <f>D10</f>
        <v>6225659700</v>
      </c>
      <c r="F10" s="170">
        <f>E10-D10</f>
        <v>0</v>
      </c>
    </row>
    <row r="11" spans="1:6" ht="22.5" customHeight="1">
      <c r="A11" s="165"/>
      <c r="B11" s="168" t="s">
        <v>192</v>
      </c>
      <c r="C11" s="169" t="s">
        <v>59</v>
      </c>
      <c r="D11" s="170"/>
      <c r="E11" s="170">
        <f t="shared" ref="E11:E30" si="1">D11</f>
        <v>0</v>
      </c>
      <c r="F11" s="170">
        <f t="shared" ref="F11:F30" si="2">E11-D11</f>
        <v>0</v>
      </c>
    </row>
    <row r="12" spans="1:6" ht="22.5" customHeight="1">
      <c r="A12" s="165"/>
      <c r="B12" s="168" t="s">
        <v>193</v>
      </c>
      <c r="C12" s="169" t="s">
        <v>61</v>
      </c>
      <c r="D12" s="170"/>
      <c r="E12" s="170">
        <f t="shared" si="1"/>
        <v>0</v>
      </c>
      <c r="F12" s="170">
        <f t="shared" si="2"/>
        <v>0</v>
      </c>
    </row>
    <row r="13" spans="1:6" ht="22.5" customHeight="1">
      <c r="A13" s="165">
        <v>2</v>
      </c>
      <c r="B13" s="168" t="s">
        <v>194</v>
      </c>
      <c r="C13" s="169" t="s">
        <v>63</v>
      </c>
      <c r="D13" s="170">
        <f>SUM(D14:D16)</f>
        <v>6225659700</v>
      </c>
      <c r="E13" s="170">
        <f t="shared" ref="E13:F13" si="3">SUM(E14:E16)</f>
        <v>6225659700</v>
      </c>
      <c r="F13" s="170">
        <f t="shared" si="3"/>
        <v>0</v>
      </c>
    </row>
    <row r="14" spans="1:6" ht="22.5" customHeight="1">
      <c r="A14" s="165"/>
      <c r="B14" s="168" t="s">
        <v>195</v>
      </c>
      <c r="C14" s="169" t="s">
        <v>65</v>
      </c>
      <c r="D14" s="170">
        <f>'Biểu 2c Phan I'!D29</f>
        <v>6225659700</v>
      </c>
      <c r="E14" s="170">
        <f t="shared" si="1"/>
        <v>6225659700</v>
      </c>
      <c r="F14" s="170">
        <f t="shared" si="2"/>
        <v>0</v>
      </c>
    </row>
    <row r="15" spans="1:6" ht="22.5" customHeight="1">
      <c r="A15" s="165"/>
      <c r="B15" s="168" t="s">
        <v>196</v>
      </c>
      <c r="C15" s="169" t="s">
        <v>67</v>
      </c>
      <c r="D15" s="170"/>
      <c r="E15" s="170">
        <f t="shared" si="1"/>
        <v>0</v>
      </c>
      <c r="F15" s="170">
        <f t="shared" si="2"/>
        <v>0</v>
      </c>
    </row>
    <row r="16" spans="1:6" ht="22.5" customHeight="1">
      <c r="A16" s="165"/>
      <c r="B16" s="168" t="s">
        <v>197</v>
      </c>
      <c r="C16" s="169" t="s">
        <v>68</v>
      </c>
      <c r="D16" s="170"/>
      <c r="E16" s="170">
        <f t="shared" si="1"/>
        <v>0</v>
      </c>
      <c r="F16" s="170">
        <f t="shared" si="2"/>
        <v>0</v>
      </c>
    </row>
    <row r="17" spans="1:6" ht="22.5" customHeight="1">
      <c r="A17" s="165">
        <v>3</v>
      </c>
      <c r="B17" s="168" t="s">
        <v>198</v>
      </c>
      <c r="C17" s="169" t="s">
        <v>69</v>
      </c>
      <c r="D17" s="170">
        <f>D9-D13</f>
        <v>0</v>
      </c>
      <c r="E17" s="170">
        <f t="shared" ref="E17:F17" si="4">E9-E13</f>
        <v>0</v>
      </c>
      <c r="F17" s="170">
        <f t="shared" si="4"/>
        <v>0</v>
      </c>
    </row>
    <row r="18" spans="1:6" ht="24" customHeight="1">
      <c r="A18" s="164" t="s">
        <v>19</v>
      </c>
      <c r="B18" s="166" t="s">
        <v>582</v>
      </c>
      <c r="C18" s="164"/>
      <c r="D18" s="167"/>
      <c r="E18" s="170">
        <f t="shared" si="1"/>
        <v>0</v>
      </c>
      <c r="F18" s="170">
        <f t="shared" si="2"/>
        <v>0</v>
      </c>
    </row>
    <row r="19" spans="1:6" ht="24" customHeight="1">
      <c r="A19" s="165">
        <v>1</v>
      </c>
      <c r="B19" s="168" t="s">
        <v>199</v>
      </c>
      <c r="C19" s="165">
        <v>10</v>
      </c>
      <c r="D19" s="170">
        <f>'Biểu Thu 02'!C10+'Biểu Thu 02'!D10</f>
        <v>732629845</v>
      </c>
      <c r="E19" s="170">
        <f t="shared" si="1"/>
        <v>732629845</v>
      </c>
      <c r="F19" s="170">
        <f t="shared" si="2"/>
        <v>0</v>
      </c>
    </row>
    <row r="20" spans="1:6" ht="24" customHeight="1">
      <c r="A20" s="165">
        <v>2</v>
      </c>
      <c r="B20" s="168" t="s">
        <v>200</v>
      </c>
      <c r="C20" s="165">
        <v>11</v>
      </c>
      <c r="D20" s="170">
        <f>'Biểu Thu 02'!E10</f>
        <v>507391854</v>
      </c>
      <c r="E20" s="170">
        <f t="shared" si="1"/>
        <v>507391854</v>
      </c>
      <c r="F20" s="170">
        <f t="shared" si="2"/>
        <v>0</v>
      </c>
    </row>
    <row r="21" spans="1:6" ht="24" customHeight="1">
      <c r="A21" s="165">
        <v>3</v>
      </c>
      <c r="B21" s="168" t="s">
        <v>201</v>
      </c>
      <c r="C21" s="165">
        <v>12</v>
      </c>
      <c r="D21" s="230">
        <f>D19-D20</f>
        <v>225237991</v>
      </c>
      <c r="E21" s="170">
        <f t="shared" ref="E21:F21" si="5">E19-E20</f>
        <v>225237991</v>
      </c>
      <c r="F21" s="170">
        <f t="shared" si="5"/>
        <v>0</v>
      </c>
    </row>
    <row r="22" spans="1:6" ht="24" customHeight="1">
      <c r="A22" s="164" t="s">
        <v>20</v>
      </c>
      <c r="B22" s="166" t="s">
        <v>202</v>
      </c>
      <c r="C22" s="164"/>
      <c r="D22" s="231"/>
      <c r="E22" s="170">
        <f t="shared" si="1"/>
        <v>0</v>
      </c>
      <c r="F22" s="170">
        <f t="shared" si="2"/>
        <v>0</v>
      </c>
    </row>
    <row r="23" spans="1:6" ht="24" customHeight="1">
      <c r="A23" s="165">
        <v>1</v>
      </c>
      <c r="B23" s="168" t="s">
        <v>199</v>
      </c>
      <c r="C23" s="165">
        <v>20</v>
      </c>
      <c r="D23" s="230">
        <f>'Biểu Thu 02'!C36+'Biểu Thu 02'!D36</f>
        <v>276118</v>
      </c>
      <c r="E23" s="170">
        <f t="shared" si="1"/>
        <v>276118</v>
      </c>
      <c r="F23" s="170">
        <f t="shared" si="2"/>
        <v>0</v>
      </c>
    </row>
    <row r="24" spans="1:6" ht="24" customHeight="1">
      <c r="A24" s="165">
        <v>2</v>
      </c>
      <c r="B24" s="168" t="s">
        <v>200</v>
      </c>
      <c r="C24" s="165">
        <v>21</v>
      </c>
      <c r="D24" s="230">
        <f>'Biểu Thu 02'!E36</f>
        <v>272608</v>
      </c>
      <c r="E24" s="170">
        <f t="shared" si="1"/>
        <v>272608</v>
      </c>
      <c r="F24" s="170">
        <f t="shared" si="2"/>
        <v>0</v>
      </c>
    </row>
    <row r="25" spans="1:6" ht="24" customHeight="1">
      <c r="A25" s="165">
        <v>3</v>
      </c>
      <c r="B25" s="168" t="s">
        <v>203</v>
      </c>
      <c r="C25" s="165">
        <v>22</v>
      </c>
      <c r="D25" s="230">
        <f>D23-D24</f>
        <v>3510</v>
      </c>
      <c r="E25" s="170">
        <f t="shared" ref="E25:F25" si="6">E23-E24</f>
        <v>3510</v>
      </c>
      <c r="F25" s="170">
        <f t="shared" si="6"/>
        <v>0</v>
      </c>
    </row>
    <row r="26" spans="1:6" ht="24" customHeight="1">
      <c r="A26" s="164" t="s">
        <v>24</v>
      </c>
      <c r="B26" s="166" t="s">
        <v>204</v>
      </c>
      <c r="C26" s="164"/>
      <c r="D26" s="167"/>
      <c r="E26" s="170">
        <f t="shared" si="1"/>
        <v>0</v>
      </c>
      <c r="F26" s="170">
        <f t="shared" si="2"/>
        <v>0</v>
      </c>
    </row>
    <row r="27" spans="1:6" ht="24" customHeight="1">
      <c r="A27" s="165">
        <v>1</v>
      </c>
      <c r="B27" s="168" t="s">
        <v>205</v>
      </c>
      <c r="C27" s="165">
        <v>30</v>
      </c>
      <c r="D27" s="170">
        <f>'Biểu Thu 02'!D20+'Biểu Thu 02'!D21+'Biểu Thu 02'!D22</f>
        <v>4080743000</v>
      </c>
      <c r="E27" s="170">
        <f t="shared" si="1"/>
        <v>4080743000</v>
      </c>
      <c r="F27" s="170">
        <f t="shared" si="2"/>
        <v>0</v>
      </c>
    </row>
    <row r="28" spans="1:6" ht="24" customHeight="1">
      <c r="A28" s="165">
        <v>2</v>
      </c>
      <c r="B28" s="168" t="s">
        <v>206</v>
      </c>
      <c r="C28" s="165">
        <v>31</v>
      </c>
      <c r="D28" s="170">
        <f>'Biểu Thu 02'!E20+'Biểu Thu 02'!E21+'Biểu Thu 02'!E22</f>
        <v>3963631969</v>
      </c>
      <c r="E28" s="170">
        <f t="shared" si="1"/>
        <v>3963631969</v>
      </c>
      <c r="F28" s="170">
        <f t="shared" si="2"/>
        <v>0</v>
      </c>
    </row>
    <row r="29" spans="1:6" ht="24" customHeight="1">
      <c r="A29" s="165">
        <v>3</v>
      </c>
      <c r="B29" s="168" t="s">
        <v>207</v>
      </c>
      <c r="C29" s="165">
        <v>32</v>
      </c>
      <c r="D29" s="228">
        <f>D27-D28</f>
        <v>117111031</v>
      </c>
      <c r="E29" s="170">
        <f t="shared" ref="E29:F29" si="7">E27-E28</f>
        <v>117111031</v>
      </c>
      <c r="F29" s="170">
        <f t="shared" si="7"/>
        <v>0</v>
      </c>
    </row>
    <row r="30" spans="1:6" ht="24" customHeight="1">
      <c r="A30" s="164" t="s">
        <v>25</v>
      </c>
      <c r="B30" s="166" t="s">
        <v>208</v>
      </c>
      <c r="C30" s="164">
        <v>40</v>
      </c>
      <c r="D30" s="167">
        <f>'Biểu Thu 02'!F39</f>
        <v>80785300</v>
      </c>
      <c r="E30" s="170">
        <f t="shared" si="1"/>
        <v>80785300</v>
      </c>
      <c r="F30" s="170">
        <f t="shared" si="2"/>
        <v>0</v>
      </c>
    </row>
    <row r="31" spans="1:6" ht="37.5" customHeight="1">
      <c r="A31" s="164" t="s">
        <v>26</v>
      </c>
      <c r="B31" s="166" t="s">
        <v>209</v>
      </c>
      <c r="C31" s="164">
        <v>50</v>
      </c>
      <c r="D31" s="167">
        <f>D17+D21+D25+D29-D30</f>
        <v>261567232</v>
      </c>
      <c r="E31" s="167">
        <f t="shared" ref="E31:F31" si="8">E17+E21+E25+E29-E30</f>
        <v>261567232</v>
      </c>
      <c r="F31" s="167">
        <f t="shared" si="8"/>
        <v>0</v>
      </c>
    </row>
    <row r="33" spans="4:6" ht="24" customHeight="1">
      <c r="E33" s="245"/>
    </row>
    <row r="34" spans="4:6" ht="24" customHeight="1">
      <c r="D34" s="229"/>
      <c r="E34" s="229"/>
      <c r="F34" s="229"/>
    </row>
    <row r="36" spans="4:6" ht="24" customHeight="1">
      <c r="D36" s="229"/>
    </row>
  </sheetData>
  <mergeCells count="6">
    <mergeCell ref="E5:F5"/>
    <mergeCell ref="A1:B1"/>
    <mergeCell ref="D1:F1"/>
    <mergeCell ref="A2:B2"/>
    <mergeCell ref="D2:F2"/>
    <mergeCell ref="A4:F4"/>
  </mergeCells>
  <pageMargins left="0.45" right="0.2" top="0.25" bottom="0.2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view="pageBreakPreview" topLeftCell="A176" zoomScale="80" zoomScaleNormal="70" zoomScaleSheetLayoutView="80" zoomScalePageLayoutView="96" workbookViewId="0">
      <selection activeCell="D194" sqref="D194"/>
    </sheetView>
  </sheetViews>
  <sheetFormatPr defaultRowHeight="15.75"/>
  <cols>
    <col min="1" max="1" width="4.5703125" style="2" customWidth="1"/>
    <col min="2" max="2" width="55.5703125" style="11" customWidth="1"/>
    <col min="3" max="3" width="12.42578125" style="11" customWidth="1"/>
    <col min="4" max="4" width="17.7109375" style="13" customWidth="1"/>
    <col min="5" max="5" width="17.5703125" style="13" customWidth="1"/>
    <col min="6" max="6" width="8.7109375" style="13" customWidth="1"/>
    <col min="7" max="7" width="19" style="13" customWidth="1"/>
    <col min="8" max="8" width="17.7109375" style="13" customWidth="1"/>
    <col min="9" max="9" width="10.7109375" style="13" customWidth="1"/>
    <col min="10" max="251" width="9.140625" style="12"/>
    <col min="252" max="252" width="4.5703125" style="12" customWidth="1"/>
    <col min="253" max="253" width="44.140625" style="12" customWidth="1"/>
    <col min="254" max="254" width="16.42578125" style="12" customWidth="1"/>
    <col min="255" max="255" width="17.7109375" style="12" customWidth="1"/>
    <col min="256" max="256" width="13.5703125" style="12" customWidth="1"/>
    <col min="257" max="257" width="9.140625" style="12"/>
    <col min="258" max="258" width="13.85546875" style="12" bestFit="1" customWidth="1"/>
    <col min="259" max="507" width="9.140625" style="12"/>
    <col min="508" max="508" width="4.5703125" style="12" customWidth="1"/>
    <col min="509" max="509" width="44.140625" style="12" customWidth="1"/>
    <col min="510" max="510" width="16.42578125" style="12" customWidth="1"/>
    <col min="511" max="511" width="17.7109375" style="12" customWidth="1"/>
    <col min="512" max="512" width="13.5703125" style="12" customWidth="1"/>
    <col min="513" max="513" width="9.140625" style="12"/>
    <col min="514" max="514" width="13.85546875" style="12" bestFit="1" customWidth="1"/>
    <col min="515" max="763" width="9.140625" style="12"/>
    <col min="764" max="764" width="4.5703125" style="12" customWidth="1"/>
    <col min="765" max="765" width="44.140625" style="12" customWidth="1"/>
    <col min="766" max="766" width="16.42578125" style="12" customWidth="1"/>
    <col min="767" max="767" width="17.7109375" style="12" customWidth="1"/>
    <col min="768" max="768" width="13.5703125" style="12" customWidth="1"/>
    <col min="769" max="769" width="9.140625" style="12"/>
    <col min="770" max="770" width="13.85546875" style="12" bestFit="1" customWidth="1"/>
    <col min="771" max="1019" width="9.140625" style="12"/>
    <col min="1020" max="1020" width="4.5703125" style="12" customWidth="1"/>
    <col min="1021" max="1021" width="44.140625" style="12" customWidth="1"/>
    <col min="1022" max="1022" width="16.42578125" style="12" customWidth="1"/>
    <col min="1023" max="1023" width="17.7109375" style="12" customWidth="1"/>
    <col min="1024" max="1024" width="13.5703125" style="12" customWidth="1"/>
    <col min="1025" max="1025" width="9.140625" style="12"/>
    <col min="1026" max="1026" width="13.85546875" style="12" bestFit="1" customWidth="1"/>
    <col min="1027" max="1275" width="9.140625" style="12"/>
    <col min="1276" max="1276" width="4.5703125" style="12" customWidth="1"/>
    <col min="1277" max="1277" width="44.140625" style="12" customWidth="1"/>
    <col min="1278" max="1278" width="16.42578125" style="12" customWidth="1"/>
    <col min="1279" max="1279" width="17.7109375" style="12" customWidth="1"/>
    <col min="1280" max="1280" width="13.5703125" style="12" customWidth="1"/>
    <col min="1281" max="1281" width="9.140625" style="12"/>
    <col min="1282" max="1282" width="13.85546875" style="12" bestFit="1" customWidth="1"/>
    <col min="1283" max="1531" width="9.140625" style="12"/>
    <col min="1532" max="1532" width="4.5703125" style="12" customWidth="1"/>
    <col min="1533" max="1533" width="44.140625" style="12" customWidth="1"/>
    <col min="1534" max="1534" width="16.42578125" style="12" customWidth="1"/>
    <col min="1535" max="1535" width="17.7109375" style="12" customWidth="1"/>
    <col min="1536" max="1536" width="13.5703125" style="12" customWidth="1"/>
    <col min="1537" max="1537" width="9.140625" style="12"/>
    <col min="1538" max="1538" width="13.85546875" style="12" bestFit="1" customWidth="1"/>
    <col min="1539" max="1787" width="9.140625" style="12"/>
    <col min="1788" max="1788" width="4.5703125" style="12" customWidth="1"/>
    <col min="1789" max="1789" width="44.140625" style="12" customWidth="1"/>
    <col min="1790" max="1790" width="16.42578125" style="12" customWidth="1"/>
    <col min="1791" max="1791" width="17.7109375" style="12" customWidth="1"/>
    <col min="1792" max="1792" width="13.5703125" style="12" customWidth="1"/>
    <col min="1793" max="1793" width="9.140625" style="12"/>
    <col min="1794" max="1794" width="13.85546875" style="12" bestFit="1" customWidth="1"/>
    <col min="1795" max="2043" width="9.140625" style="12"/>
    <col min="2044" max="2044" width="4.5703125" style="12" customWidth="1"/>
    <col min="2045" max="2045" width="44.140625" style="12" customWidth="1"/>
    <col min="2046" max="2046" width="16.42578125" style="12" customWidth="1"/>
    <col min="2047" max="2047" width="17.7109375" style="12" customWidth="1"/>
    <col min="2048" max="2048" width="13.5703125" style="12" customWidth="1"/>
    <col min="2049" max="2049" width="9.140625" style="12"/>
    <col min="2050" max="2050" width="13.85546875" style="12" bestFit="1" customWidth="1"/>
    <col min="2051" max="2299" width="9.140625" style="12"/>
    <col min="2300" max="2300" width="4.5703125" style="12" customWidth="1"/>
    <col min="2301" max="2301" width="44.140625" style="12" customWidth="1"/>
    <col min="2302" max="2302" width="16.42578125" style="12" customWidth="1"/>
    <col min="2303" max="2303" width="17.7109375" style="12" customWidth="1"/>
    <col min="2304" max="2304" width="13.5703125" style="12" customWidth="1"/>
    <col min="2305" max="2305" width="9.140625" style="12"/>
    <col min="2306" max="2306" width="13.85546875" style="12" bestFit="1" customWidth="1"/>
    <col min="2307" max="2555" width="9.140625" style="12"/>
    <col min="2556" max="2556" width="4.5703125" style="12" customWidth="1"/>
    <col min="2557" max="2557" width="44.140625" style="12" customWidth="1"/>
    <col min="2558" max="2558" width="16.42578125" style="12" customWidth="1"/>
    <col min="2559" max="2559" width="17.7109375" style="12" customWidth="1"/>
    <col min="2560" max="2560" width="13.5703125" style="12" customWidth="1"/>
    <col min="2561" max="2561" width="9.140625" style="12"/>
    <col min="2562" max="2562" width="13.85546875" style="12" bestFit="1" customWidth="1"/>
    <col min="2563" max="2811" width="9.140625" style="12"/>
    <col min="2812" max="2812" width="4.5703125" style="12" customWidth="1"/>
    <col min="2813" max="2813" width="44.140625" style="12" customWidth="1"/>
    <col min="2814" max="2814" width="16.42578125" style="12" customWidth="1"/>
    <col min="2815" max="2815" width="17.7109375" style="12" customWidth="1"/>
    <col min="2816" max="2816" width="13.5703125" style="12" customWidth="1"/>
    <col min="2817" max="2817" width="9.140625" style="12"/>
    <col min="2818" max="2818" width="13.85546875" style="12" bestFit="1" customWidth="1"/>
    <col min="2819" max="3067" width="9.140625" style="12"/>
    <col min="3068" max="3068" width="4.5703125" style="12" customWidth="1"/>
    <col min="3069" max="3069" width="44.140625" style="12" customWidth="1"/>
    <col min="3070" max="3070" width="16.42578125" style="12" customWidth="1"/>
    <col min="3071" max="3071" width="17.7109375" style="12" customWidth="1"/>
    <col min="3072" max="3072" width="13.5703125" style="12" customWidth="1"/>
    <col min="3073" max="3073" width="9.140625" style="12"/>
    <col min="3074" max="3074" width="13.85546875" style="12" bestFit="1" customWidth="1"/>
    <col min="3075" max="3323" width="9.140625" style="12"/>
    <col min="3324" max="3324" width="4.5703125" style="12" customWidth="1"/>
    <col min="3325" max="3325" width="44.140625" style="12" customWidth="1"/>
    <col min="3326" max="3326" width="16.42578125" style="12" customWidth="1"/>
    <col min="3327" max="3327" width="17.7109375" style="12" customWidth="1"/>
    <col min="3328" max="3328" width="13.5703125" style="12" customWidth="1"/>
    <col min="3329" max="3329" width="9.140625" style="12"/>
    <col min="3330" max="3330" width="13.85546875" style="12" bestFit="1" customWidth="1"/>
    <col min="3331" max="3579" width="9.140625" style="12"/>
    <col min="3580" max="3580" width="4.5703125" style="12" customWidth="1"/>
    <col min="3581" max="3581" width="44.140625" style="12" customWidth="1"/>
    <col min="3582" max="3582" width="16.42578125" style="12" customWidth="1"/>
    <col min="3583" max="3583" width="17.7109375" style="12" customWidth="1"/>
    <col min="3584" max="3584" width="13.5703125" style="12" customWidth="1"/>
    <col min="3585" max="3585" width="9.140625" style="12"/>
    <col min="3586" max="3586" width="13.85546875" style="12" bestFit="1" customWidth="1"/>
    <col min="3587" max="3835" width="9.140625" style="12"/>
    <col min="3836" max="3836" width="4.5703125" style="12" customWidth="1"/>
    <col min="3837" max="3837" width="44.140625" style="12" customWidth="1"/>
    <col min="3838" max="3838" width="16.42578125" style="12" customWidth="1"/>
    <col min="3839" max="3839" width="17.7109375" style="12" customWidth="1"/>
    <col min="3840" max="3840" width="13.5703125" style="12" customWidth="1"/>
    <col min="3841" max="3841" width="9.140625" style="12"/>
    <col min="3842" max="3842" width="13.85546875" style="12" bestFit="1" customWidth="1"/>
    <col min="3843" max="4091" width="9.140625" style="12"/>
    <col min="4092" max="4092" width="4.5703125" style="12" customWidth="1"/>
    <col min="4093" max="4093" width="44.140625" style="12" customWidth="1"/>
    <col min="4094" max="4094" width="16.42578125" style="12" customWidth="1"/>
    <col min="4095" max="4095" width="17.7109375" style="12" customWidth="1"/>
    <col min="4096" max="4096" width="13.5703125" style="12" customWidth="1"/>
    <col min="4097" max="4097" width="9.140625" style="12"/>
    <col min="4098" max="4098" width="13.85546875" style="12" bestFit="1" customWidth="1"/>
    <col min="4099" max="4347" width="9.140625" style="12"/>
    <col min="4348" max="4348" width="4.5703125" style="12" customWidth="1"/>
    <col min="4349" max="4349" width="44.140625" style="12" customWidth="1"/>
    <col min="4350" max="4350" width="16.42578125" style="12" customWidth="1"/>
    <col min="4351" max="4351" width="17.7109375" style="12" customWidth="1"/>
    <col min="4352" max="4352" width="13.5703125" style="12" customWidth="1"/>
    <col min="4353" max="4353" width="9.140625" style="12"/>
    <col min="4354" max="4354" width="13.85546875" style="12" bestFit="1" customWidth="1"/>
    <col min="4355" max="4603" width="9.140625" style="12"/>
    <col min="4604" max="4604" width="4.5703125" style="12" customWidth="1"/>
    <col min="4605" max="4605" width="44.140625" style="12" customWidth="1"/>
    <col min="4606" max="4606" width="16.42578125" style="12" customWidth="1"/>
    <col min="4607" max="4607" width="17.7109375" style="12" customWidth="1"/>
    <col min="4608" max="4608" width="13.5703125" style="12" customWidth="1"/>
    <col min="4609" max="4609" width="9.140625" style="12"/>
    <col min="4610" max="4610" width="13.85546875" style="12" bestFit="1" customWidth="1"/>
    <col min="4611" max="4859" width="9.140625" style="12"/>
    <col min="4860" max="4860" width="4.5703125" style="12" customWidth="1"/>
    <col min="4861" max="4861" width="44.140625" style="12" customWidth="1"/>
    <col min="4862" max="4862" width="16.42578125" style="12" customWidth="1"/>
    <col min="4863" max="4863" width="17.7109375" style="12" customWidth="1"/>
    <col min="4864" max="4864" width="13.5703125" style="12" customWidth="1"/>
    <col min="4865" max="4865" width="9.140625" style="12"/>
    <col min="4866" max="4866" width="13.85546875" style="12" bestFit="1" customWidth="1"/>
    <col min="4867" max="5115" width="9.140625" style="12"/>
    <col min="5116" max="5116" width="4.5703125" style="12" customWidth="1"/>
    <col min="5117" max="5117" width="44.140625" style="12" customWidth="1"/>
    <col min="5118" max="5118" width="16.42578125" style="12" customWidth="1"/>
    <col min="5119" max="5119" width="17.7109375" style="12" customWidth="1"/>
    <col min="5120" max="5120" width="13.5703125" style="12" customWidth="1"/>
    <col min="5121" max="5121" width="9.140625" style="12"/>
    <col min="5122" max="5122" width="13.85546875" style="12" bestFit="1" customWidth="1"/>
    <col min="5123" max="5371" width="9.140625" style="12"/>
    <col min="5372" max="5372" width="4.5703125" style="12" customWidth="1"/>
    <col min="5373" max="5373" width="44.140625" style="12" customWidth="1"/>
    <col min="5374" max="5374" width="16.42578125" style="12" customWidth="1"/>
    <col min="5375" max="5375" width="17.7109375" style="12" customWidth="1"/>
    <col min="5376" max="5376" width="13.5703125" style="12" customWidth="1"/>
    <col min="5377" max="5377" width="9.140625" style="12"/>
    <col min="5378" max="5378" width="13.85546875" style="12" bestFit="1" customWidth="1"/>
    <col min="5379" max="5627" width="9.140625" style="12"/>
    <col min="5628" max="5628" width="4.5703125" style="12" customWidth="1"/>
    <col min="5629" max="5629" width="44.140625" style="12" customWidth="1"/>
    <col min="5630" max="5630" width="16.42578125" style="12" customWidth="1"/>
    <col min="5631" max="5631" width="17.7109375" style="12" customWidth="1"/>
    <col min="5632" max="5632" width="13.5703125" style="12" customWidth="1"/>
    <col min="5633" max="5633" width="9.140625" style="12"/>
    <col min="5634" max="5634" width="13.85546875" style="12" bestFit="1" customWidth="1"/>
    <col min="5635" max="5883" width="9.140625" style="12"/>
    <col min="5884" max="5884" width="4.5703125" style="12" customWidth="1"/>
    <col min="5885" max="5885" width="44.140625" style="12" customWidth="1"/>
    <col min="5886" max="5886" width="16.42578125" style="12" customWidth="1"/>
    <col min="5887" max="5887" width="17.7109375" style="12" customWidth="1"/>
    <col min="5888" max="5888" width="13.5703125" style="12" customWidth="1"/>
    <col min="5889" max="5889" width="9.140625" style="12"/>
    <col min="5890" max="5890" width="13.85546875" style="12" bestFit="1" customWidth="1"/>
    <col min="5891" max="6139" width="9.140625" style="12"/>
    <col min="6140" max="6140" width="4.5703125" style="12" customWidth="1"/>
    <col min="6141" max="6141" width="44.140625" style="12" customWidth="1"/>
    <col min="6142" max="6142" width="16.42578125" style="12" customWidth="1"/>
    <col min="6143" max="6143" width="17.7109375" style="12" customWidth="1"/>
    <col min="6144" max="6144" width="13.5703125" style="12" customWidth="1"/>
    <col min="6145" max="6145" width="9.140625" style="12"/>
    <col min="6146" max="6146" width="13.85546875" style="12" bestFit="1" customWidth="1"/>
    <col min="6147" max="6395" width="9.140625" style="12"/>
    <col min="6396" max="6396" width="4.5703125" style="12" customWidth="1"/>
    <col min="6397" max="6397" width="44.140625" style="12" customWidth="1"/>
    <col min="6398" max="6398" width="16.42578125" style="12" customWidth="1"/>
    <col min="6399" max="6399" width="17.7109375" style="12" customWidth="1"/>
    <col min="6400" max="6400" width="13.5703125" style="12" customWidth="1"/>
    <col min="6401" max="6401" width="9.140625" style="12"/>
    <col min="6402" max="6402" width="13.85546875" style="12" bestFit="1" customWidth="1"/>
    <col min="6403" max="6651" width="9.140625" style="12"/>
    <col min="6652" max="6652" width="4.5703125" style="12" customWidth="1"/>
    <col min="6653" max="6653" width="44.140625" style="12" customWidth="1"/>
    <col min="6654" max="6654" width="16.42578125" style="12" customWidth="1"/>
    <col min="6655" max="6655" width="17.7109375" style="12" customWidth="1"/>
    <col min="6656" max="6656" width="13.5703125" style="12" customWidth="1"/>
    <col min="6657" max="6657" width="9.140625" style="12"/>
    <col min="6658" max="6658" width="13.85546875" style="12" bestFit="1" customWidth="1"/>
    <col min="6659" max="6907" width="9.140625" style="12"/>
    <col min="6908" max="6908" width="4.5703125" style="12" customWidth="1"/>
    <col min="6909" max="6909" width="44.140625" style="12" customWidth="1"/>
    <col min="6910" max="6910" width="16.42578125" style="12" customWidth="1"/>
    <col min="6911" max="6911" width="17.7109375" style="12" customWidth="1"/>
    <col min="6912" max="6912" width="13.5703125" style="12" customWidth="1"/>
    <col min="6913" max="6913" width="9.140625" style="12"/>
    <col min="6914" max="6914" width="13.85546875" style="12" bestFit="1" customWidth="1"/>
    <col min="6915" max="7163" width="9.140625" style="12"/>
    <col min="7164" max="7164" width="4.5703125" style="12" customWidth="1"/>
    <col min="7165" max="7165" width="44.140625" style="12" customWidth="1"/>
    <col min="7166" max="7166" width="16.42578125" style="12" customWidth="1"/>
    <col min="7167" max="7167" width="17.7109375" style="12" customWidth="1"/>
    <col min="7168" max="7168" width="13.5703125" style="12" customWidth="1"/>
    <col min="7169" max="7169" width="9.140625" style="12"/>
    <col min="7170" max="7170" width="13.85546875" style="12" bestFit="1" customWidth="1"/>
    <col min="7171" max="7419" width="9.140625" style="12"/>
    <col min="7420" max="7420" width="4.5703125" style="12" customWidth="1"/>
    <col min="7421" max="7421" width="44.140625" style="12" customWidth="1"/>
    <col min="7422" max="7422" width="16.42578125" style="12" customWidth="1"/>
    <col min="7423" max="7423" width="17.7109375" style="12" customWidth="1"/>
    <col min="7424" max="7424" width="13.5703125" style="12" customWidth="1"/>
    <col min="7425" max="7425" width="9.140625" style="12"/>
    <col min="7426" max="7426" width="13.85546875" style="12" bestFit="1" customWidth="1"/>
    <col min="7427" max="7675" width="9.140625" style="12"/>
    <col min="7676" max="7676" width="4.5703125" style="12" customWidth="1"/>
    <col min="7677" max="7677" width="44.140625" style="12" customWidth="1"/>
    <col min="7678" max="7678" width="16.42578125" style="12" customWidth="1"/>
    <col min="7679" max="7679" width="17.7109375" style="12" customWidth="1"/>
    <col min="7680" max="7680" width="13.5703125" style="12" customWidth="1"/>
    <col min="7681" max="7681" width="9.140625" style="12"/>
    <col min="7682" max="7682" width="13.85546875" style="12" bestFit="1" customWidth="1"/>
    <col min="7683" max="7931" width="9.140625" style="12"/>
    <col min="7932" max="7932" width="4.5703125" style="12" customWidth="1"/>
    <col min="7933" max="7933" width="44.140625" style="12" customWidth="1"/>
    <col min="7934" max="7934" width="16.42578125" style="12" customWidth="1"/>
    <col min="7935" max="7935" width="17.7109375" style="12" customWidth="1"/>
    <col min="7936" max="7936" width="13.5703125" style="12" customWidth="1"/>
    <col min="7937" max="7937" width="9.140625" style="12"/>
    <col min="7938" max="7938" width="13.85546875" style="12" bestFit="1" customWidth="1"/>
    <col min="7939" max="8187" width="9.140625" style="12"/>
    <col min="8188" max="8188" width="4.5703125" style="12" customWidth="1"/>
    <col min="8189" max="8189" width="44.140625" style="12" customWidth="1"/>
    <col min="8190" max="8190" width="16.42578125" style="12" customWidth="1"/>
    <col min="8191" max="8191" width="17.7109375" style="12" customWidth="1"/>
    <col min="8192" max="8192" width="13.5703125" style="12" customWidth="1"/>
    <col min="8193" max="8193" width="9.140625" style="12"/>
    <col min="8194" max="8194" width="13.85546875" style="12" bestFit="1" customWidth="1"/>
    <col min="8195" max="8443" width="9.140625" style="12"/>
    <col min="8444" max="8444" width="4.5703125" style="12" customWidth="1"/>
    <col min="8445" max="8445" width="44.140625" style="12" customWidth="1"/>
    <col min="8446" max="8446" width="16.42578125" style="12" customWidth="1"/>
    <col min="8447" max="8447" width="17.7109375" style="12" customWidth="1"/>
    <col min="8448" max="8448" width="13.5703125" style="12" customWidth="1"/>
    <col min="8449" max="8449" width="9.140625" style="12"/>
    <col min="8450" max="8450" width="13.85546875" style="12" bestFit="1" customWidth="1"/>
    <col min="8451" max="8699" width="9.140625" style="12"/>
    <col min="8700" max="8700" width="4.5703125" style="12" customWidth="1"/>
    <col min="8701" max="8701" width="44.140625" style="12" customWidth="1"/>
    <col min="8702" max="8702" width="16.42578125" style="12" customWidth="1"/>
    <col min="8703" max="8703" width="17.7109375" style="12" customWidth="1"/>
    <col min="8704" max="8704" width="13.5703125" style="12" customWidth="1"/>
    <col min="8705" max="8705" width="9.140625" style="12"/>
    <col min="8706" max="8706" width="13.85546875" style="12" bestFit="1" customWidth="1"/>
    <col min="8707" max="8955" width="9.140625" style="12"/>
    <col min="8956" max="8956" width="4.5703125" style="12" customWidth="1"/>
    <col min="8957" max="8957" width="44.140625" style="12" customWidth="1"/>
    <col min="8958" max="8958" width="16.42578125" style="12" customWidth="1"/>
    <col min="8959" max="8959" width="17.7109375" style="12" customWidth="1"/>
    <col min="8960" max="8960" width="13.5703125" style="12" customWidth="1"/>
    <col min="8961" max="8961" width="9.140625" style="12"/>
    <col min="8962" max="8962" width="13.85546875" style="12" bestFit="1" customWidth="1"/>
    <col min="8963" max="9211" width="9.140625" style="12"/>
    <col min="9212" max="9212" width="4.5703125" style="12" customWidth="1"/>
    <col min="9213" max="9213" width="44.140625" style="12" customWidth="1"/>
    <col min="9214" max="9214" width="16.42578125" style="12" customWidth="1"/>
    <col min="9215" max="9215" width="17.7109375" style="12" customWidth="1"/>
    <col min="9216" max="9216" width="13.5703125" style="12" customWidth="1"/>
    <col min="9217" max="9217" width="9.140625" style="12"/>
    <col min="9218" max="9218" width="13.85546875" style="12" bestFit="1" customWidth="1"/>
    <col min="9219" max="9467" width="9.140625" style="12"/>
    <col min="9468" max="9468" width="4.5703125" style="12" customWidth="1"/>
    <col min="9469" max="9469" width="44.140625" style="12" customWidth="1"/>
    <col min="9470" max="9470" width="16.42578125" style="12" customWidth="1"/>
    <col min="9471" max="9471" width="17.7109375" style="12" customWidth="1"/>
    <col min="9472" max="9472" width="13.5703125" style="12" customWidth="1"/>
    <col min="9473" max="9473" width="9.140625" style="12"/>
    <col min="9474" max="9474" width="13.85546875" style="12" bestFit="1" customWidth="1"/>
    <col min="9475" max="9723" width="9.140625" style="12"/>
    <col min="9724" max="9724" width="4.5703125" style="12" customWidth="1"/>
    <col min="9725" max="9725" width="44.140625" style="12" customWidth="1"/>
    <col min="9726" max="9726" width="16.42578125" style="12" customWidth="1"/>
    <col min="9727" max="9727" width="17.7109375" style="12" customWidth="1"/>
    <col min="9728" max="9728" width="13.5703125" style="12" customWidth="1"/>
    <col min="9729" max="9729" width="9.140625" style="12"/>
    <col min="9730" max="9730" width="13.85546875" style="12" bestFit="1" customWidth="1"/>
    <col min="9731" max="9979" width="9.140625" style="12"/>
    <col min="9980" max="9980" width="4.5703125" style="12" customWidth="1"/>
    <col min="9981" max="9981" width="44.140625" style="12" customWidth="1"/>
    <col min="9982" max="9982" width="16.42578125" style="12" customWidth="1"/>
    <col min="9983" max="9983" width="17.7109375" style="12" customWidth="1"/>
    <col min="9984" max="9984" width="13.5703125" style="12" customWidth="1"/>
    <col min="9985" max="9985" width="9.140625" style="12"/>
    <col min="9986" max="9986" width="13.85546875" style="12" bestFit="1" customWidth="1"/>
    <col min="9987" max="10235" width="9.140625" style="12"/>
    <col min="10236" max="10236" width="4.5703125" style="12" customWidth="1"/>
    <col min="10237" max="10237" width="44.140625" style="12" customWidth="1"/>
    <col min="10238" max="10238" width="16.42578125" style="12" customWidth="1"/>
    <col min="10239" max="10239" width="17.7109375" style="12" customWidth="1"/>
    <col min="10240" max="10240" width="13.5703125" style="12" customWidth="1"/>
    <col min="10241" max="10241" width="9.140625" style="12"/>
    <col min="10242" max="10242" width="13.85546875" style="12" bestFit="1" customWidth="1"/>
    <col min="10243" max="10491" width="9.140625" style="12"/>
    <col min="10492" max="10492" width="4.5703125" style="12" customWidth="1"/>
    <col min="10493" max="10493" width="44.140625" style="12" customWidth="1"/>
    <col min="10494" max="10494" width="16.42578125" style="12" customWidth="1"/>
    <col min="10495" max="10495" width="17.7109375" style="12" customWidth="1"/>
    <col min="10496" max="10496" width="13.5703125" style="12" customWidth="1"/>
    <col min="10497" max="10497" width="9.140625" style="12"/>
    <col min="10498" max="10498" width="13.85546875" style="12" bestFit="1" customWidth="1"/>
    <col min="10499" max="10747" width="9.140625" style="12"/>
    <col min="10748" max="10748" width="4.5703125" style="12" customWidth="1"/>
    <col min="10749" max="10749" width="44.140625" style="12" customWidth="1"/>
    <col min="10750" max="10750" width="16.42578125" style="12" customWidth="1"/>
    <col min="10751" max="10751" width="17.7109375" style="12" customWidth="1"/>
    <col min="10752" max="10752" width="13.5703125" style="12" customWidth="1"/>
    <col min="10753" max="10753" width="9.140625" style="12"/>
    <col min="10754" max="10754" width="13.85546875" style="12" bestFit="1" customWidth="1"/>
    <col min="10755" max="11003" width="9.140625" style="12"/>
    <col min="11004" max="11004" width="4.5703125" style="12" customWidth="1"/>
    <col min="11005" max="11005" width="44.140625" style="12" customWidth="1"/>
    <col min="11006" max="11006" width="16.42578125" style="12" customWidth="1"/>
    <col min="11007" max="11007" width="17.7109375" style="12" customWidth="1"/>
    <col min="11008" max="11008" width="13.5703125" style="12" customWidth="1"/>
    <col min="11009" max="11009" width="9.140625" style="12"/>
    <col min="11010" max="11010" width="13.85546875" style="12" bestFit="1" customWidth="1"/>
    <col min="11011" max="11259" width="9.140625" style="12"/>
    <col min="11260" max="11260" width="4.5703125" style="12" customWidth="1"/>
    <col min="11261" max="11261" width="44.140625" style="12" customWidth="1"/>
    <col min="11262" max="11262" width="16.42578125" style="12" customWidth="1"/>
    <col min="11263" max="11263" width="17.7109375" style="12" customWidth="1"/>
    <col min="11264" max="11264" width="13.5703125" style="12" customWidth="1"/>
    <col min="11265" max="11265" width="9.140625" style="12"/>
    <col min="11266" max="11266" width="13.85546875" style="12" bestFit="1" customWidth="1"/>
    <col min="11267" max="11515" width="9.140625" style="12"/>
    <col min="11516" max="11516" width="4.5703125" style="12" customWidth="1"/>
    <col min="11517" max="11517" width="44.140625" style="12" customWidth="1"/>
    <col min="11518" max="11518" width="16.42578125" style="12" customWidth="1"/>
    <col min="11519" max="11519" width="17.7109375" style="12" customWidth="1"/>
    <col min="11520" max="11520" width="13.5703125" style="12" customWidth="1"/>
    <col min="11521" max="11521" width="9.140625" style="12"/>
    <col min="11522" max="11522" width="13.85546875" style="12" bestFit="1" customWidth="1"/>
    <col min="11523" max="11771" width="9.140625" style="12"/>
    <col min="11772" max="11772" width="4.5703125" style="12" customWidth="1"/>
    <col min="11773" max="11773" width="44.140625" style="12" customWidth="1"/>
    <col min="11774" max="11774" width="16.42578125" style="12" customWidth="1"/>
    <col min="11775" max="11775" width="17.7109375" style="12" customWidth="1"/>
    <col min="11776" max="11776" width="13.5703125" style="12" customWidth="1"/>
    <col min="11777" max="11777" width="9.140625" style="12"/>
    <col min="11778" max="11778" width="13.85546875" style="12" bestFit="1" customWidth="1"/>
    <col min="11779" max="12027" width="9.140625" style="12"/>
    <col min="12028" max="12028" width="4.5703125" style="12" customWidth="1"/>
    <col min="12029" max="12029" width="44.140625" style="12" customWidth="1"/>
    <col min="12030" max="12030" width="16.42578125" style="12" customWidth="1"/>
    <col min="12031" max="12031" width="17.7109375" style="12" customWidth="1"/>
    <col min="12032" max="12032" width="13.5703125" style="12" customWidth="1"/>
    <col min="12033" max="12033" width="9.140625" style="12"/>
    <col min="12034" max="12034" width="13.85546875" style="12" bestFit="1" customWidth="1"/>
    <col min="12035" max="12283" width="9.140625" style="12"/>
    <col min="12284" max="12284" width="4.5703125" style="12" customWidth="1"/>
    <col min="12285" max="12285" width="44.140625" style="12" customWidth="1"/>
    <col min="12286" max="12286" width="16.42578125" style="12" customWidth="1"/>
    <col min="12287" max="12287" width="17.7109375" style="12" customWidth="1"/>
    <col min="12288" max="12288" width="13.5703125" style="12" customWidth="1"/>
    <col min="12289" max="12289" width="9.140625" style="12"/>
    <col min="12290" max="12290" width="13.85546875" style="12" bestFit="1" customWidth="1"/>
    <col min="12291" max="12539" width="9.140625" style="12"/>
    <col min="12540" max="12540" width="4.5703125" style="12" customWidth="1"/>
    <col min="12541" max="12541" width="44.140625" style="12" customWidth="1"/>
    <col min="12542" max="12542" width="16.42578125" style="12" customWidth="1"/>
    <col min="12543" max="12543" width="17.7109375" style="12" customWidth="1"/>
    <col min="12544" max="12544" width="13.5703125" style="12" customWidth="1"/>
    <col min="12545" max="12545" width="9.140625" style="12"/>
    <col min="12546" max="12546" width="13.85546875" style="12" bestFit="1" customWidth="1"/>
    <col min="12547" max="12795" width="9.140625" style="12"/>
    <col min="12796" max="12796" width="4.5703125" style="12" customWidth="1"/>
    <col min="12797" max="12797" width="44.140625" style="12" customWidth="1"/>
    <col min="12798" max="12798" width="16.42578125" style="12" customWidth="1"/>
    <col min="12799" max="12799" width="17.7109375" style="12" customWidth="1"/>
    <col min="12800" max="12800" width="13.5703125" style="12" customWidth="1"/>
    <col min="12801" max="12801" width="9.140625" style="12"/>
    <col min="12802" max="12802" width="13.85546875" style="12" bestFit="1" customWidth="1"/>
    <col min="12803" max="13051" width="9.140625" style="12"/>
    <col min="13052" max="13052" width="4.5703125" style="12" customWidth="1"/>
    <col min="13053" max="13053" width="44.140625" style="12" customWidth="1"/>
    <col min="13054" max="13054" width="16.42578125" style="12" customWidth="1"/>
    <col min="13055" max="13055" width="17.7109375" style="12" customWidth="1"/>
    <col min="13056" max="13056" width="13.5703125" style="12" customWidth="1"/>
    <col min="13057" max="13057" width="9.140625" style="12"/>
    <col min="13058" max="13058" width="13.85546875" style="12" bestFit="1" customWidth="1"/>
    <col min="13059" max="13307" width="9.140625" style="12"/>
    <col min="13308" max="13308" width="4.5703125" style="12" customWidth="1"/>
    <col min="13309" max="13309" width="44.140625" style="12" customWidth="1"/>
    <col min="13310" max="13310" width="16.42578125" style="12" customWidth="1"/>
    <col min="13311" max="13311" width="17.7109375" style="12" customWidth="1"/>
    <col min="13312" max="13312" width="13.5703125" style="12" customWidth="1"/>
    <col min="13313" max="13313" width="9.140625" style="12"/>
    <col min="13314" max="13314" width="13.85546875" style="12" bestFit="1" customWidth="1"/>
    <col min="13315" max="13563" width="9.140625" style="12"/>
    <col min="13564" max="13564" width="4.5703125" style="12" customWidth="1"/>
    <col min="13565" max="13565" width="44.140625" style="12" customWidth="1"/>
    <col min="13566" max="13566" width="16.42578125" style="12" customWidth="1"/>
    <col min="13567" max="13567" width="17.7109375" style="12" customWidth="1"/>
    <col min="13568" max="13568" width="13.5703125" style="12" customWidth="1"/>
    <col min="13569" max="13569" width="9.140625" style="12"/>
    <col min="13570" max="13570" width="13.85546875" style="12" bestFit="1" customWidth="1"/>
    <col min="13571" max="13819" width="9.140625" style="12"/>
    <col min="13820" max="13820" width="4.5703125" style="12" customWidth="1"/>
    <col min="13821" max="13821" width="44.140625" style="12" customWidth="1"/>
    <col min="13822" max="13822" width="16.42578125" style="12" customWidth="1"/>
    <col min="13823" max="13823" width="17.7109375" style="12" customWidth="1"/>
    <col min="13824" max="13824" width="13.5703125" style="12" customWidth="1"/>
    <col min="13825" max="13825" width="9.140625" style="12"/>
    <col min="13826" max="13826" width="13.85546875" style="12" bestFit="1" customWidth="1"/>
    <col min="13827" max="14075" width="9.140625" style="12"/>
    <col min="14076" max="14076" width="4.5703125" style="12" customWidth="1"/>
    <col min="14077" max="14077" width="44.140625" style="12" customWidth="1"/>
    <col min="14078" max="14078" width="16.42578125" style="12" customWidth="1"/>
    <col min="14079" max="14079" width="17.7109375" style="12" customWidth="1"/>
    <col min="14080" max="14080" width="13.5703125" style="12" customWidth="1"/>
    <col min="14081" max="14081" width="9.140625" style="12"/>
    <col min="14082" max="14082" width="13.85546875" style="12" bestFit="1" customWidth="1"/>
    <col min="14083" max="14331" width="9.140625" style="12"/>
    <col min="14332" max="14332" width="4.5703125" style="12" customWidth="1"/>
    <col min="14333" max="14333" width="44.140625" style="12" customWidth="1"/>
    <col min="14334" max="14334" width="16.42578125" style="12" customWidth="1"/>
    <col min="14335" max="14335" width="17.7109375" style="12" customWidth="1"/>
    <col min="14336" max="14336" width="13.5703125" style="12" customWidth="1"/>
    <col min="14337" max="14337" width="9.140625" style="12"/>
    <col min="14338" max="14338" width="13.85546875" style="12" bestFit="1" customWidth="1"/>
    <col min="14339" max="14587" width="9.140625" style="12"/>
    <col min="14588" max="14588" width="4.5703125" style="12" customWidth="1"/>
    <col min="14589" max="14589" width="44.140625" style="12" customWidth="1"/>
    <col min="14590" max="14590" width="16.42578125" style="12" customWidth="1"/>
    <col min="14591" max="14591" width="17.7109375" style="12" customWidth="1"/>
    <col min="14592" max="14592" width="13.5703125" style="12" customWidth="1"/>
    <col min="14593" max="14593" width="9.140625" style="12"/>
    <col min="14594" max="14594" width="13.85546875" style="12" bestFit="1" customWidth="1"/>
    <col min="14595" max="14843" width="9.140625" style="12"/>
    <col min="14844" max="14844" width="4.5703125" style="12" customWidth="1"/>
    <col min="14845" max="14845" width="44.140625" style="12" customWidth="1"/>
    <col min="14846" max="14846" width="16.42578125" style="12" customWidth="1"/>
    <col min="14847" max="14847" width="17.7109375" style="12" customWidth="1"/>
    <col min="14848" max="14848" width="13.5703125" style="12" customWidth="1"/>
    <col min="14849" max="14849" width="9.140625" style="12"/>
    <col min="14850" max="14850" width="13.85546875" style="12" bestFit="1" customWidth="1"/>
    <col min="14851" max="15099" width="9.140625" style="12"/>
    <col min="15100" max="15100" width="4.5703125" style="12" customWidth="1"/>
    <col min="15101" max="15101" width="44.140625" style="12" customWidth="1"/>
    <col min="15102" max="15102" width="16.42578125" style="12" customWidth="1"/>
    <col min="15103" max="15103" width="17.7109375" style="12" customWidth="1"/>
    <col min="15104" max="15104" width="13.5703125" style="12" customWidth="1"/>
    <col min="15105" max="15105" width="9.140625" style="12"/>
    <col min="15106" max="15106" width="13.85546875" style="12" bestFit="1" customWidth="1"/>
    <col min="15107" max="15355" width="9.140625" style="12"/>
    <col min="15356" max="15356" width="4.5703125" style="12" customWidth="1"/>
    <col min="15357" max="15357" width="44.140625" style="12" customWidth="1"/>
    <col min="15358" max="15358" width="16.42578125" style="12" customWidth="1"/>
    <col min="15359" max="15359" width="17.7109375" style="12" customWidth="1"/>
    <col min="15360" max="15360" width="13.5703125" style="12" customWidth="1"/>
    <col min="15361" max="15361" width="9.140625" style="12"/>
    <col min="15362" max="15362" width="13.85546875" style="12" bestFit="1" customWidth="1"/>
    <col min="15363" max="15611" width="9.140625" style="12"/>
    <col min="15612" max="15612" width="4.5703125" style="12" customWidth="1"/>
    <col min="15613" max="15613" width="44.140625" style="12" customWidth="1"/>
    <col min="15614" max="15614" width="16.42578125" style="12" customWidth="1"/>
    <col min="15615" max="15615" width="17.7109375" style="12" customWidth="1"/>
    <col min="15616" max="15616" width="13.5703125" style="12" customWidth="1"/>
    <col min="15617" max="15617" width="9.140625" style="12"/>
    <col min="15618" max="15618" width="13.85546875" style="12" bestFit="1" customWidth="1"/>
    <col min="15619" max="15867" width="9.140625" style="12"/>
    <col min="15868" max="15868" width="4.5703125" style="12" customWidth="1"/>
    <col min="15869" max="15869" width="44.140625" style="12" customWidth="1"/>
    <col min="15870" max="15870" width="16.42578125" style="12" customWidth="1"/>
    <col min="15871" max="15871" width="17.7109375" style="12" customWidth="1"/>
    <col min="15872" max="15872" width="13.5703125" style="12" customWidth="1"/>
    <col min="15873" max="15873" width="9.140625" style="12"/>
    <col min="15874" max="15874" width="13.85546875" style="12" bestFit="1" customWidth="1"/>
    <col min="15875" max="16123" width="9.140625" style="12"/>
    <col min="16124" max="16124" width="4.5703125" style="12" customWidth="1"/>
    <col min="16125" max="16125" width="44.140625" style="12" customWidth="1"/>
    <col min="16126" max="16126" width="16.42578125" style="12" customWidth="1"/>
    <col min="16127" max="16127" width="17.7109375" style="12" customWidth="1"/>
    <col min="16128" max="16128" width="13.5703125" style="12" customWidth="1"/>
    <col min="16129" max="16129" width="9.140625" style="12"/>
    <col min="16130" max="16130" width="13.85546875" style="12" bestFit="1" customWidth="1"/>
    <col min="16131" max="16384" width="9.140625" style="12"/>
  </cols>
  <sheetData>
    <row r="1" spans="1:9" s="5" customFormat="1" ht="24.75" customHeight="1">
      <c r="A1" s="425" t="s">
        <v>583</v>
      </c>
      <c r="B1" s="425"/>
      <c r="C1" s="425"/>
      <c r="D1" s="425"/>
      <c r="E1" s="425"/>
      <c r="F1" s="425"/>
      <c r="G1" s="425"/>
      <c r="H1" s="425"/>
      <c r="I1" s="425"/>
    </row>
    <row r="2" spans="1:9" s="5" customFormat="1" ht="15.75" customHeight="1">
      <c r="A2" s="423" t="str">
        <f>'Biểu Thu 02'!chuong_pl_5</f>
        <v>Mã đơn vị QHNS: 3029353</v>
      </c>
      <c r="B2" s="423"/>
      <c r="C2" s="423"/>
      <c r="D2" s="423"/>
      <c r="E2" s="85"/>
      <c r="F2" s="85"/>
      <c r="G2" s="17"/>
      <c r="H2" s="17"/>
      <c r="I2" s="17"/>
    </row>
    <row r="3" spans="1:9" s="3" customFormat="1" ht="18.75" customHeight="1">
      <c r="A3" s="423" t="str">
        <f>'Biểu Thu 02'!A2:B2</f>
        <v>Đơn vị: Trường Mầm non Mỗ Lao</v>
      </c>
      <c r="B3" s="423"/>
      <c r="C3" s="423"/>
      <c r="H3" s="424" t="s">
        <v>539</v>
      </c>
      <c r="I3" s="424"/>
    </row>
    <row r="4" spans="1:9" s="3" customFormat="1" ht="18.75" customHeight="1">
      <c r="A4" s="423" t="str">
        <f>'Biểu Thu 02'!A1:B1</f>
        <v>Mã chương: 822, khoản 071</v>
      </c>
      <c r="B4" s="423"/>
      <c r="C4" s="84"/>
      <c r="D4" s="51"/>
      <c r="E4" s="51"/>
      <c r="F4" s="51"/>
      <c r="G4" s="51"/>
      <c r="H4" s="51"/>
      <c r="I4" s="51"/>
    </row>
    <row r="5" spans="1:9" s="3" customFormat="1" ht="18.75">
      <c r="A5" s="413" t="s">
        <v>21</v>
      </c>
      <c r="B5" s="414"/>
      <c r="C5" s="414"/>
      <c r="D5" s="414"/>
      <c r="E5" s="415"/>
      <c r="F5" s="415"/>
      <c r="G5" s="18"/>
      <c r="H5" s="18"/>
      <c r="I5" s="18"/>
    </row>
    <row r="6" spans="1:9" s="3" customFormat="1" ht="15.75" customHeight="1">
      <c r="A6" s="86"/>
      <c r="B6" s="87"/>
      <c r="C6" s="87"/>
      <c r="D6" s="87"/>
      <c r="E6" s="20"/>
      <c r="F6" s="20"/>
      <c r="G6" s="19"/>
      <c r="H6" s="422" t="s">
        <v>89</v>
      </c>
      <c r="I6" s="422"/>
    </row>
    <row r="7" spans="1:9" ht="15.75" customHeight="1">
      <c r="A7" s="416" t="s">
        <v>16</v>
      </c>
      <c r="B7" s="419" t="s">
        <v>31</v>
      </c>
      <c r="C7" s="419" t="s">
        <v>38</v>
      </c>
      <c r="D7" s="407" t="s">
        <v>0</v>
      </c>
      <c r="E7" s="408"/>
      <c r="F7" s="409"/>
      <c r="G7" s="407" t="s">
        <v>527</v>
      </c>
      <c r="H7" s="408"/>
      <c r="I7" s="409"/>
    </row>
    <row r="8" spans="1:9">
      <c r="A8" s="417"/>
      <c r="B8" s="420"/>
      <c r="C8" s="420"/>
      <c r="D8" s="410"/>
      <c r="E8" s="411"/>
      <c r="F8" s="412"/>
      <c r="G8" s="410"/>
      <c r="H8" s="411"/>
      <c r="I8" s="412"/>
    </row>
    <row r="9" spans="1:9" ht="31.5">
      <c r="A9" s="418"/>
      <c r="B9" s="421"/>
      <c r="C9" s="421"/>
      <c r="D9" s="4" t="s">
        <v>28</v>
      </c>
      <c r="E9" s="4" t="s">
        <v>77</v>
      </c>
      <c r="F9" s="4" t="s">
        <v>29</v>
      </c>
      <c r="G9" s="4" t="s">
        <v>28</v>
      </c>
      <c r="H9" s="4" t="s">
        <v>77</v>
      </c>
      <c r="I9" s="4" t="s">
        <v>29</v>
      </c>
    </row>
    <row r="10" spans="1:9" ht="15.75" customHeight="1">
      <c r="A10" s="88" t="s">
        <v>1</v>
      </c>
      <c r="B10" s="89" t="s">
        <v>2</v>
      </c>
      <c r="C10" s="89" t="s">
        <v>3</v>
      </c>
      <c r="D10" s="59">
        <v>1</v>
      </c>
      <c r="E10" s="59">
        <v>2</v>
      </c>
      <c r="F10" s="59" t="s">
        <v>17</v>
      </c>
      <c r="G10" s="90">
        <v>4</v>
      </c>
      <c r="H10" s="90">
        <v>5</v>
      </c>
      <c r="I10" s="90" t="s">
        <v>79</v>
      </c>
    </row>
    <row r="11" spans="1:9" s="14" customFormat="1">
      <c r="A11" s="125" t="s">
        <v>1</v>
      </c>
      <c r="B11" s="126" t="s">
        <v>99</v>
      </c>
      <c r="C11" s="125"/>
      <c r="D11" s="127"/>
      <c r="E11" s="127">
        <f>D11</f>
        <v>0</v>
      </c>
      <c r="F11" s="127">
        <f>E11-D11</f>
        <v>0</v>
      </c>
      <c r="G11" s="127">
        <f>D11</f>
        <v>0</v>
      </c>
      <c r="H11" s="127">
        <f>E11</f>
        <v>0</v>
      </c>
      <c r="I11" s="127">
        <f>H11-G11</f>
        <v>0</v>
      </c>
    </row>
    <row r="12" spans="1:9" s="14" customFormat="1">
      <c r="A12" s="125" t="s">
        <v>18</v>
      </c>
      <c r="B12" s="126" t="s">
        <v>176</v>
      </c>
      <c r="C12" s="125"/>
      <c r="D12" s="127"/>
      <c r="E12" s="127">
        <f t="shared" ref="E12:E75" si="0">D12</f>
        <v>0</v>
      </c>
      <c r="F12" s="127">
        <f t="shared" ref="F12:F75" si="1">E12-D12</f>
        <v>0</v>
      </c>
      <c r="G12" s="127">
        <f t="shared" ref="G12:G75" si="2">D12</f>
        <v>0</v>
      </c>
      <c r="H12" s="127">
        <f t="shared" ref="H12:H75" si="3">E12</f>
        <v>0</v>
      </c>
      <c r="I12" s="127">
        <f t="shared" ref="I12:I75" si="4">H12-G12</f>
        <v>0</v>
      </c>
    </row>
    <row r="13" spans="1:9" s="14" customFormat="1" ht="28.5" customHeight="1">
      <c r="A13" s="125">
        <v>1</v>
      </c>
      <c r="B13" s="126" t="s">
        <v>100</v>
      </c>
      <c r="C13" s="125">
        <v>1</v>
      </c>
      <c r="D13" s="128">
        <f>D14+D17</f>
        <v>0</v>
      </c>
      <c r="E13" s="128">
        <f t="shared" si="0"/>
        <v>0</v>
      </c>
      <c r="F13" s="128">
        <f t="shared" si="1"/>
        <v>0</v>
      </c>
      <c r="G13" s="128">
        <f t="shared" si="2"/>
        <v>0</v>
      </c>
      <c r="H13" s="128">
        <f t="shared" si="3"/>
        <v>0</v>
      </c>
      <c r="I13" s="127">
        <f t="shared" si="4"/>
        <v>0</v>
      </c>
    </row>
    <row r="14" spans="1:9" s="15" customFormat="1">
      <c r="A14" s="129" t="s">
        <v>22</v>
      </c>
      <c r="B14" s="130" t="s">
        <v>101</v>
      </c>
      <c r="C14" s="129">
        <v>2</v>
      </c>
      <c r="D14" s="131">
        <f>SUM(D15:D16)</f>
        <v>0</v>
      </c>
      <c r="E14" s="131">
        <f t="shared" si="0"/>
        <v>0</v>
      </c>
      <c r="F14" s="131">
        <f t="shared" si="1"/>
        <v>0</v>
      </c>
      <c r="G14" s="131">
        <f t="shared" si="2"/>
        <v>0</v>
      </c>
      <c r="H14" s="131">
        <f t="shared" si="3"/>
        <v>0</v>
      </c>
      <c r="I14" s="132">
        <f t="shared" si="4"/>
        <v>0</v>
      </c>
    </row>
    <row r="15" spans="1:9" s="15" customFormat="1">
      <c r="A15" s="133"/>
      <c r="B15" s="134" t="s">
        <v>102</v>
      </c>
      <c r="C15" s="133">
        <v>3</v>
      </c>
      <c r="D15" s="135"/>
      <c r="E15" s="135">
        <f t="shared" si="0"/>
        <v>0</v>
      </c>
      <c r="F15" s="135">
        <f t="shared" si="1"/>
        <v>0</v>
      </c>
      <c r="G15" s="135">
        <f t="shared" si="2"/>
        <v>0</v>
      </c>
      <c r="H15" s="135">
        <f t="shared" si="3"/>
        <v>0</v>
      </c>
      <c r="I15" s="136">
        <f t="shared" si="4"/>
        <v>0</v>
      </c>
    </row>
    <row r="16" spans="1:9" s="14" customFormat="1">
      <c r="A16" s="133"/>
      <c r="B16" s="134" t="s">
        <v>103</v>
      </c>
      <c r="C16" s="133">
        <v>4</v>
      </c>
      <c r="D16" s="135">
        <f>'TH DT theo QĐ Mẫu biểu 02'!C10</f>
        <v>0</v>
      </c>
      <c r="E16" s="135">
        <f t="shared" si="0"/>
        <v>0</v>
      </c>
      <c r="F16" s="135">
        <f t="shared" si="1"/>
        <v>0</v>
      </c>
      <c r="G16" s="135">
        <f t="shared" si="2"/>
        <v>0</v>
      </c>
      <c r="H16" s="135">
        <f t="shared" si="3"/>
        <v>0</v>
      </c>
      <c r="I16" s="136">
        <f t="shared" si="4"/>
        <v>0</v>
      </c>
    </row>
    <row r="17" spans="1:9" s="15" customFormat="1">
      <c r="A17" s="129" t="s">
        <v>23</v>
      </c>
      <c r="B17" s="130" t="s">
        <v>104</v>
      </c>
      <c r="C17" s="129">
        <v>5</v>
      </c>
      <c r="D17" s="131">
        <f>SUM(D18:D19)</f>
        <v>0</v>
      </c>
      <c r="E17" s="131">
        <f t="shared" si="0"/>
        <v>0</v>
      </c>
      <c r="F17" s="131">
        <f t="shared" si="1"/>
        <v>0</v>
      </c>
      <c r="G17" s="131">
        <f t="shared" si="2"/>
        <v>0</v>
      </c>
      <c r="H17" s="131">
        <f t="shared" si="3"/>
        <v>0</v>
      </c>
      <c r="I17" s="132">
        <f t="shared" si="4"/>
        <v>0</v>
      </c>
    </row>
    <row r="18" spans="1:9" s="15" customFormat="1">
      <c r="A18" s="133"/>
      <c r="B18" s="134" t="s">
        <v>102</v>
      </c>
      <c r="C18" s="133">
        <v>6</v>
      </c>
      <c r="D18" s="135"/>
      <c r="E18" s="135">
        <f t="shared" si="0"/>
        <v>0</v>
      </c>
      <c r="F18" s="135">
        <f t="shared" si="1"/>
        <v>0</v>
      </c>
      <c r="G18" s="135">
        <f t="shared" si="2"/>
        <v>0</v>
      </c>
      <c r="H18" s="135">
        <f t="shared" si="3"/>
        <v>0</v>
      </c>
      <c r="I18" s="136">
        <f t="shared" si="4"/>
        <v>0</v>
      </c>
    </row>
    <row r="19" spans="1:9" s="14" customFormat="1">
      <c r="A19" s="133"/>
      <c r="B19" s="134" t="s">
        <v>105</v>
      </c>
      <c r="C19" s="133">
        <v>7</v>
      </c>
      <c r="D19" s="135">
        <f>'TH DT theo QĐ Mẫu biểu 02'!C21+'TH DT theo QĐ Mẫu biểu 02'!C16</f>
        <v>0</v>
      </c>
      <c r="E19" s="135">
        <f t="shared" si="0"/>
        <v>0</v>
      </c>
      <c r="F19" s="135">
        <f t="shared" si="1"/>
        <v>0</v>
      </c>
      <c r="G19" s="135">
        <f t="shared" si="2"/>
        <v>0</v>
      </c>
      <c r="H19" s="135">
        <f t="shared" si="3"/>
        <v>0</v>
      </c>
      <c r="I19" s="136">
        <f t="shared" si="4"/>
        <v>0</v>
      </c>
    </row>
    <row r="20" spans="1:9" s="15" customFormat="1">
      <c r="A20" s="125">
        <v>2</v>
      </c>
      <c r="B20" s="126" t="s">
        <v>106</v>
      </c>
      <c r="C20" s="125">
        <v>8</v>
      </c>
      <c r="D20" s="128">
        <f>SUM(D21:D22)</f>
        <v>6225659700</v>
      </c>
      <c r="E20" s="128">
        <f t="shared" si="0"/>
        <v>6225659700</v>
      </c>
      <c r="F20" s="128">
        <f t="shared" si="1"/>
        <v>0</v>
      </c>
      <c r="G20" s="128">
        <f t="shared" si="2"/>
        <v>6225659700</v>
      </c>
      <c r="H20" s="128">
        <f>E20</f>
        <v>6225659700</v>
      </c>
      <c r="I20" s="127">
        <f t="shared" si="4"/>
        <v>0</v>
      </c>
    </row>
    <row r="21" spans="1:9" s="15" customFormat="1">
      <c r="A21" s="129"/>
      <c r="B21" s="130" t="s">
        <v>107</v>
      </c>
      <c r="C21" s="129">
        <v>9</v>
      </c>
      <c r="D21" s="227">
        <f>'TH DT theo QĐ Mẫu biểu 02'!C11+'TH DT theo QĐ Mẫu biểu 02'!C12</f>
        <v>3343110000</v>
      </c>
      <c r="E21" s="131">
        <f t="shared" si="0"/>
        <v>3343110000</v>
      </c>
      <c r="F21" s="131">
        <f t="shared" si="1"/>
        <v>0</v>
      </c>
      <c r="G21" s="131">
        <f t="shared" si="2"/>
        <v>3343110000</v>
      </c>
      <c r="H21" s="131">
        <f t="shared" si="3"/>
        <v>3343110000</v>
      </c>
      <c r="I21" s="132">
        <f t="shared" si="4"/>
        <v>0</v>
      </c>
    </row>
    <row r="22" spans="1:9" s="16" customFormat="1">
      <c r="A22" s="129"/>
      <c r="B22" s="130" t="s">
        <v>108</v>
      </c>
      <c r="C22" s="129">
        <v>10</v>
      </c>
      <c r="D22" s="131">
        <f>'ko in'!H10+'ko in'!J10+'ko in'!K10</f>
        <v>2882549700</v>
      </c>
      <c r="E22" s="131">
        <f t="shared" si="0"/>
        <v>2882549700</v>
      </c>
      <c r="F22" s="131">
        <f t="shared" si="1"/>
        <v>0</v>
      </c>
      <c r="G22" s="131">
        <f t="shared" si="2"/>
        <v>2882549700</v>
      </c>
      <c r="H22" s="131">
        <f t="shared" si="3"/>
        <v>2882549700</v>
      </c>
      <c r="I22" s="132">
        <f t="shared" si="4"/>
        <v>0</v>
      </c>
    </row>
    <row r="23" spans="1:9" s="16" customFormat="1" ht="21" customHeight="1">
      <c r="A23" s="125">
        <v>3</v>
      </c>
      <c r="B23" s="126" t="s">
        <v>109</v>
      </c>
      <c r="C23" s="125">
        <v>11</v>
      </c>
      <c r="D23" s="128">
        <f>SUM(D24:D25)</f>
        <v>6225659700</v>
      </c>
      <c r="E23" s="128">
        <f t="shared" si="0"/>
        <v>6225659700</v>
      </c>
      <c r="F23" s="128">
        <f t="shared" si="1"/>
        <v>0</v>
      </c>
      <c r="G23" s="128">
        <f t="shared" si="2"/>
        <v>6225659700</v>
      </c>
      <c r="H23" s="128">
        <f t="shared" si="3"/>
        <v>6225659700</v>
      </c>
      <c r="I23" s="127">
        <f t="shared" si="4"/>
        <v>0</v>
      </c>
    </row>
    <row r="24" spans="1:9" s="14" customFormat="1">
      <c r="A24" s="129"/>
      <c r="B24" s="130" t="s">
        <v>110</v>
      </c>
      <c r="C24" s="129" t="s">
        <v>83</v>
      </c>
      <c r="D24" s="131">
        <f>D14+D21</f>
        <v>3343110000</v>
      </c>
      <c r="E24" s="131">
        <f t="shared" si="0"/>
        <v>3343110000</v>
      </c>
      <c r="F24" s="131">
        <f t="shared" si="1"/>
        <v>0</v>
      </c>
      <c r="G24" s="131">
        <f t="shared" si="2"/>
        <v>3343110000</v>
      </c>
      <c r="H24" s="131">
        <f t="shared" si="3"/>
        <v>3343110000</v>
      </c>
      <c r="I24" s="132">
        <f t="shared" si="4"/>
        <v>0</v>
      </c>
    </row>
    <row r="25" spans="1:9" s="14" customFormat="1" ht="32.25" customHeight="1">
      <c r="A25" s="129"/>
      <c r="B25" s="130" t="s">
        <v>111</v>
      </c>
      <c r="C25" s="129" t="s">
        <v>84</v>
      </c>
      <c r="D25" s="131">
        <f>'ko in'!H10+'ko in'!J10+'ko in'!K10</f>
        <v>2882549700</v>
      </c>
      <c r="E25" s="131">
        <f t="shared" si="0"/>
        <v>2882549700</v>
      </c>
      <c r="F25" s="131">
        <f t="shared" si="1"/>
        <v>0</v>
      </c>
      <c r="G25" s="131">
        <f t="shared" si="2"/>
        <v>2882549700</v>
      </c>
      <c r="H25" s="131">
        <f t="shared" si="3"/>
        <v>2882549700</v>
      </c>
      <c r="I25" s="132">
        <f t="shared" si="4"/>
        <v>0</v>
      </c>
    </row>
    <row r="26" spans="1:9">
      <c r="A26" s="125">
        <v>4</v>
      </c>
      <c r="B26" s="126" t="s">
        <v>112</v>
      </c>
      <c r="C26" s="125">
        <v>14</v>
      </c>
      <c r="D26" s="128">
        <f>SUM(D27:D28)</f>
        <v>6225659700</v>
      </c>
      <c r="E26" s="128">
        <f t="shared" si="0"/>
        <v>6225659700</v>
      </c>
      <c r="F26" s="128">
        <f t="shared" si="1"/>
        <v>0</v>
      </c>
      <c r="G26" s="128">
        <f t="shared" si="2"/>
        <v>6225659700</v>
      </c>
      <c r="H26" s="128">
        <f t="shared" si="3"/>
        <v>6225659700</v>
      </c>
      <c r="I26" s="127">
        <f t="shared" si="4"/>
        <v>0</v>
      </c>
    </row>
    <row r="27" spans="1:9">
      <c r="A27" s="129"/>
      <c r="B27" s="130" t="s">
        <v>107</v>
      </c>
      <c r="C27" s="129">
        <v>15</v>
      </c>
      <c r="D27" s="131">
        <f>D14+D21</f>
        <v>3343110000</v>
      </c>
      <c r="E27" s="131">
        <f t="shared" si="0"/>
        <v>3343110000</v>
      </c>
      <c r="F27" s="131">
        <f t="shared" si="1"/>
        <v>0</v>
      </c>
      <c r="G27" s="131">
        <f t="shared" si="2"/>
        <v>3343110000</v>
      </c>
      <c r="H27" s="131">
        <f t="shared" si="3"/>
        <v>3343110000</v>
      </c>
      <c r="I27" s="132">
        <f t="shared" si="4"/>
        <v>0</v>
      </c>
    </row>
    <row r="28" spans="1:9">
      <c r="A28" s="129"/>
      <c r="B28" s="130" t="s">
        <v>108</v>
      </c>
      <c r="C28" s="129">
        <v>16</v>
      </c>
      <c r="D28" s="131">
        <f>'ko in'!H10+'ko in'!J10+'ko in'!K10</f>
        <v>2882549700</v>
      </c>
      <c r="E28" s="131">
        <f t="shared" si="0"/>
        <v>2882549700</v>
      </c>
      <c r="F28" s="131">
        <f t="shared" si="1"/>
        <v>0</v>
      </c>
      <c r="G28" s="131">
        <f t="shared" si="2"/>
        <v>2882549700</v>
      </c>
      <c r="H28" s="131">
        <f t="shared" si="3"/>
        <v>2882549700</v>
      </c>
      <c r="I28" s="132">
        <f t="shared" si="4"/>
        <v>0</v>
      </c>
    </row>
    <row r="29" spans="1:9">
      <c r="A29" s="125">
        <v>5</v>
      </c>
      <c r="B29" s="126" t="s">
        <v>113</v>
      </c>
      <c r="C29" s="125">
        <v>17</v>
      </c>
      <c r="D29" s="128">
        <f>SUM(D30:D31)</f>
        <v>6225659700</v>
      </c>
      <c r="E29" s="128">
        <f t="shared" si="0"/>
        <v>6225659700</v>
      </c>
      <c r="F29" s="128">
        <f t="shared" si="1"/>
        <v>0</v>
      </c>
      <c r="G29" s="128">
        <f t="shared" si="2"/>
        <v>6225659700</v>
      </c>
      <c r="H29" s="128">
        <f t="shared" si="3"/>
        <v>6225659700</v>
      </c>
      <c r="I29" s="127">
        <f t="shared" si="4"/>
        <v>0</v>
      </c>
    </row>
    <row r="30" spans="1:9" s="14" customFormat="1">
      <c r="A30" s="129"/>
      <c r="B30" s="130" t="s">
        <v>107</v>
      </c>
      <c r="C30" s="129">
        <v>18</v>
      </c>
      <c r="D30" s="131">
        <f>'ko in'!I10</f>
        <v>3343110000</v>
      </c>
      <c r="E30" s="131">
        <f t="shared" si="0"/>
        <v>3343110000</v>
      </c>
      <c r="F30" s="131">
        <f t="shared" si="1"/>
        <v>0</v>
      </c>
      <c r="G30" s="131">
        <f t="shared" si="2"/>
        <v>3343110000</v>
      </c>
      <c r="H30" s="131">
        <f t="shared" si="3"/>
        <v>3343110000</v>
      </c>
      <c r="I30" s="132">
        <f t="shared" si="4"/>
        <v>0</v>
      </c>
    </row>
    <row r="31" spans="1:9" s="14" customFormat="1">
      <c r="A31" s="129"/>
      <c r="B31" s="130" t="s">
        <v>108</v>
      </c>
      <c r="C31" s="129">
        <v>19</v>
      </c>
      <c r="D31" s="131">
        <f>'ko in'!H10+'ko in'!J10+'ko in'!K10</f>
        <v>2882549700</v>
      </c>
      <c r="E31" s="131">
        <f t="shared" si="0"/>
        <v>2882549700</v>
      </c>
      <c r="F31" s="131">
        <f t="shared" si="1"/>
        <v>0</v>
      </c>
      <c r="G31" s="131">
        <f t="shared" si="2"/>
        <v>2882549700</v>
      </c>
      <c r="H31" s="131">
        <f t="shared" si="3"/>
        <v>2882549700</v>
      </c>
      <c r="I31" s="132">
        <f t="shared" si="4"/>
        <v>0</v>
      </c>
    </row>
    <row r="32" spans="1:9" s="16" customFormat="1">
      <c r="A32" s="125">
        <v>6</v>
      </c>
      <c r="B32" s="126" t="s">
        <v>114</v>
      </c>
      <c r="C32" s="125">
        <v>20</v>
      </c>
      <c r="D32" s="128">
        <f>D33+D37</f>
        <v>0</v>
      </c>
      <c r="E32" s="128">
        <f t="shared" si="0"/>
        <v>0</v>
      </c>
      <c r="F32" s="128">
        <f t="shared" si="1"/>
        <v>0</v>
      </c>
      <c r="G32" s="128">
        <f t="shared" si="2"/>
        <v>0</v>
      </c>
      <c r="H32" s="128">
        <f t="shared" si="3"/>
        <v>0</v>
      </c>
      <c r="I32" s="127">
        <f t="shared" si="4"/>
        <v>0</v>
      </c>
    </row>
    <row r="33" spans="1:9" s="14" customFormat="1">
      <c r="A33" s="129" t="s">
        <v>115</v>
      </c>
      <c r="B33" s="130" t="s">
        <v>525</v>
      </c>
      <c r="C33" s="129">
        <v>21</v>
      </c>
      <c r="D33" s="131">
        <f>SUM(D34:D36)</f>
        <v>0</v>
      </c>
      <c r="E33" s="131">
        <f t="shared" si="0"/>
        <v>0</v>
      </c>
      <c r="F33" s="131">
        <f t="shared" si="1"/>
        <v>0</v>
      </c>
      <c r="G33" s="131">
        <f t="shared" si="2"/>
        <v>0</v>
      </c>
      <c r="H33" s="131">
        <f t="shared" si="3"/>
        <v>0</v>
      </c>
      <c r="I33" s="132">
        <f t="shared" si="4"/>
        <v>0</v>
      </c>
    </row>
    <row r="34" spans="1:9">
      <c r="A34" s="133"/>
      <c r="B34" s="134" t="s">
        <v>116</v>
      </c>
      <c r="C34" s="133">
        <v>22</v>
      </c>
      <c r="D34" s="135"/>
      <c r="E34" s="135">
        <f t="shared" si="0"/>
        <v>0</v>
      </c>
      <c r="F34" s="135">
        <f t="shared" si="1"/>
        <v>0</v>
      </c>
      <c r="G34" s="135">
        <f t="shared" si="2"/>
        <v>0</v>
      </c>
      <c r="H34" s="135">
        <f t="shared" si="3"/>
        <v>0</v>
      </c>
      <c r="I34" s="136">
        <f t="shared" si="4"/>
        <v>0</v>
      </c>
    </row>
    <row r="35" spans="1:9">
      <c r="A35" s="133"/>
      <c r="B35" s="134" t="s">
        <v>117</v>
      </c>
      <c r="C35" s="133" t="s">
        <v>87</v>
      </c>
      <c r="D35" s="135">
        <f>D15+D27-D30-D34-D43</f>
        <v>0</v>
      </c>
      <c r="E35" s="135">
        <f t="shared" si="0"/>
        <v>0</v>
      </c>
      <c r="F35" s="135">
        <f t="shared" si="1"/>
        <v>0</v>
      </c>
      <c r="G35" s="135">
        <f t="shared" si="2"/>
        <v>0</v>
      </c>
      <c r="H35" s="135">
        <f t="shared" si="3"/>
        <v>0</v>
      </c>
      <c r="I35" s="136">
        <f t="shared" si="4"/>
        <v>0</v>
      </c>
    </row>
    <row r="36" spans="1:9">
      <c r="A36" s="133"/>
      <c r="B36" s="134" t="s">
        <v>118</v>
      </c>
      <c r="C36" s="133" t="s">
        <v>88</v>
      </c>
      <c r="D36" s="135">
        <f>D16+D21-D27-D44</f>
        <v>0</v>
      </c>
      <c r="E36" s="135">
        <f t="shared" si="0"/>
        <v>0</v>
      </c>
      <c r="F36" s="135">
        <f t="shared" si="1"/>
        <v>0</v>
      </c>
      <c r="G36" s="135">
        <f t="shared" si="2"/>
        <v>0</v>
      </c>
      <c r="H36" s="135">
        <f t="shared" si="3"/>
        <v>0</v>
      </c>
      <c r="I36" s="136">
        <f t="shared" si="4"/>
        <v>0</v>
      </c>
    </row>
    <row r="37" spans="1:9" ht="30">
      <c r="A37" s="129" t="s">
        <v>119</v>
      </c>
      <c r="B37" s="130" t="s">
        <v>120</v>
      </c>
      <c r="C37" s="129">
        <v>25</v>
      </c>
      <c r="D37" s="131">
        <f>SUM(D38:D40)</f>
        <v>0</v>
      </c>
      <c r="E37" s="131">
        <f t="shared" si="0"/>
        <v>0</v>
      </c>
      <c r="F37" s="131">
        <f t="shared" si="1"/>
        <v>0</v>
      </c>
      <c r="G37" s="131">
        <f t="shared" si="2"/>
        <v>0</v>
      </c>
      <c r="H37" s="131">
        <f t="shared" si="3"/>
        <v>0</v>
      </c>
      <c r="I37" s="132">
        <f t="shared" si="4"/>
        <v>0</v>
      </c>
    </row>
    <row r="38" spans="1:9" s="14" customFormat="1">
      <c r="A38" s="133"/>
      <c r="B38" s="134" t="s">
        <v>116</v>
      </c>
      <c r="C38" s="133">
        <v>26</v>
      </c>
      <c r="D38" s="135"/>
      <c r="E38" s="135">
        <f t="shared" si="0"/>
        <v>0</v>
      </c>
      <c r="F38" s="135">
        <f t="shared" si="1"/>
        <v>0</v>
      </c>
      <c r="G38" s="135">
        <f t="shared" si="2"/>
        <v>0</v>
      </c>
      <c r="H38" s="135">
        <f t="shared" si="3"/>
        <v>0</v>
      </c>
      <c r="I38" s="136">
        <f t="shared" si="4"/>
        <v>0</v>
      </c>
    </row>
    <row r="39" spans="1:9" s="14" customFormat="1">
      <c r="A39" s="133"/>
      <c r="B39" s="134" t="s">
        <v>121</v>
      </c>
      <c r="C39" s="133" t="s">
        <v>122</v>
      </c>
      <c r="D39" s="135">
        <f>D18+D28-D31-D38-D46</f>
        <v>0</v>
      </c>
      <c r="E39" s="135">
        <f t="shared" si="0"/>
        <v>0</v>
      </c>
      <c r="F39" s="135">
        <f t="shared" si="1"/>
        <v>0</v>
      </c>
      <c r="G39" s="135">
        <f t="shared" si="2"/>
        <v>0</v>
      </c>
      <c r="H39" s="135">
        <f t="shared" si="3"/>
        <v>0</v>
      </c>
      <c r="I39" s="136">
        <f t="shared" si="4"/>
        <v>0</v>
      </c>
    </row>
    <row r="40" spans="1:9" s="16" customFormat="1">
      <c r="A40" s="133"/>
      <c r="B40" s="134" t="s">
        <v>123</v>
      </c>
      <c r="C40" s="133" t="s">
        <v>124</v>
      </c>
      <c r="D40" s="135">
        <f>'TH DT theo QĐ Mẫu biểu 02'!G20</f>
        <v>0</v>
      </c>
      <c r="E40" s="135">
        <f t="shared" si="0"/>
        <v>0</v>
      </c>
      <c r="F40" s="135">
        <f t="shared" si="1"/>
        <v>0</v>
      </c>
      <c r="G40" s="135">
        <f t="shared" si="2"/>
        <v>0</v>
      </c>
      <c r="H40" s="135">
        <f t="shared" si="3"/>
        <v>0</v>
      </c>
      <c r="I40" s="136">
        <f t="shared" si="4"/>
        <v>0</v>
      </c>
    </row>
    <row r="41" spans="1:9" s="14" customFormat="1" ht="35.25" customHeight="1">
      <c r="A41" s="125">
        <v>7</v>
      </c>
      <c r="B41" s="126" t="s">
        <v>125</v>
      </c>
      <c r="C41" s="125">
        <v>29</v>
      </c>
      <c r="D41" s="128">
        <f>D42+D45</f>
        <v>0</v>
      </c>
      <c r="E41" s="128">
        <f t="shared" si="0"/>
        <v>0</v>
      </c>
      <c r="F41" s="128">
        <f t="shared" si="1"/>
        <v>0</v>
      </c>
      <c r="G41" s="128">
        <f t="shared" si="2"/>
        <v>0</v>
      </c>
      <c r="H41" s="128">
        <f t="shared" si="3"/>
        <v>0</v>
      </c>
      <c r="I41" s="127">
        <f t="shared" si="4"/>
        <v>0</v>
      </c>
    </row>
    <row r="42" spans="1:9">
      <c r="A42" s="129" t="s">
        <v>126</v>
      </c>
      <c r="B42" s="130" t="s">
        <v>127</v>
      </c>
      <c r="C42" s="129">
        <v>30</v>
      </c>
      <c r="D42" s="131">
        <f>SUM(D43:D44)</f>
        <v>0</v>
      </c>
      <c r="E42" s="131">
        <f t="shared" si="0"/>
        <v>0</v>
      </c>
      <c r="F42" s="131">
        <f t="shared" si="1"/>
        <v>0</v>
      </c>
      <c r="G42" s="131">
        <f t="shared" si="2"/>
        <v>0</v>
      </c>
      <c r="H42" s="131">
        <f t="shared" si="3"/>
        <v>0</v>
      </c>
      <c r="I42" s="132">
        <f t="shared" si="4"/>
        <v>0</v>
      </c>
    </row>
    <row r="43" spans="1:9">
      <c r="A43" s="133"/>
      <c r="B43" s="134" t="s">
        <v>102</v>
      </c>
      <c r="C43" s="133">
        <v>31</v>
      </c>
      <c r="D43" s="135"/>
      <c r="E43" s="135">
        <f t="shared" si="0"/>
        <v>0</v>
      </c>
      <c r="F43" s="135">
        <f t="shared" si="1"/>
        <v>0</v>
      </c>
      <c r="G43" s="135">
        <f t="shared" si="2"/>
        <v>0</v>
      </c>
      <c r="H43" s="135">
        <f t="shared" si="3"/>
        <v>0</v>
      </c>
      <c r="I43" s="136">
        <f t="shared" si="4"/>
        <v>0</v>
      </c>
    </row>
    <row r="44" spans="1:9">
      <c r="A44" s="133"/>
      <c r="B44" s="134" t="s">
        <v>103</v>
      </c>
      <c r="C44" s="133">
        <v>32</v>
      </c>
      <c r="D44" s="135">
        <f>'TH DT theo QĐ Mẫu biểu 02'!F9</f>
        <v>0</v>
      </c>
      <c r="E44" s="135">
        <f t="shared" si="0"/>
        <v>0</v>
      </c>
      <c r="F44" s="135">
        <f t="shared" si="1"/>
        <v>0</v>
      </c>
      <c r="G44" s="135">
        <f t="shared" si="2"/>
        <v>0</v>
      </c>
      <c r="H44" s="135">
        <f t="shared" si="3"/>
        <v>0</v>
      </c>
      <c r="I44" s="136">
        <f t="shared" si="4"/>
        <v>0</v>
      </c>
    </row>
    <row r="45" spans="1:9" ht="30">
      <c r="A45" s="129" t="s">
        <v>128</v>
      </c>
      <c r="B45" s="130" t="s">
        <v>129</v>
      </c>
      <c r="C45" s="129">
        <v>33</v>
      </c>
      <c r="D45" s="131">
        <f>SUM(D46:D47)</f>
        <v>0</v>
      </c>
      <c r="E45" s="131">
        <f t="shared" si="0"/>
        <v>0</v>
      </c>
      <c r="F45" s="131">
        <f t="shared" si="1"/>
        <v>0</v>
      </c>
      <c r="G45" s="131">
        <f t="shared" si="2"/>
        <v>0</v>
      </c>
      <c r="H45" s="131">
        <f t="shared" si="3"/>
        <v>0</v>
      </c>
      <c r="I45" s="132">
        <f t="shared" si="4"/>
        <v>0</v>
      </c>
    </row>
    <row r="46" spans="1:9" s="14" customFormat="1">
      <c r="A46" s="133"/>
      <c r="B46" s="134" t="s">
        <v>102</v>
      </c>
      <c r="C46" s="133">
        <v>34</v>
      </c>
      <c r="D46" s="135"/>
      <c r="E46" s="135">
        <f t="shared" si="0"/>
        <v>0</v>
      </c>
      <c r="F46" s="135">
        <f t="shared" si="1"/>
        <v>0</v>
      </c>
      <c r="G46" s="135">
        <f t="shared" si="2"/>
        <v>0</v>
      </c>
      <c r="H46" s="135">
        <f t="shared" si="3"/>
        <v>0</v>
      </c>
      <c r="I46" s="136">
        <f t="shared" si="4"/>
        <v>0</v>
      </c>
    </row>
    <row r="47" spans="1:9" s="14" customFormat="1">
      <c r="A47" s="133"/>
      <c r="B47" s="134" t="s">
        <v>103</v>
      </c>
      <c r="C47" s="133">
        <v>35</v>
      </c>
      <c r="D47" s="135">
        <f>'TH DT theo QĐ Mẫu biểu 02'!F15+'TH DT theo QĐ Mẫu biểu 02'!F20</f>
        <v>0</v>
      </c>
      <c r="E47" s="135">
        <f t="shared" si="0"/>
        <v>0</v>
      </c>
      <c r="F47" s="135">
        <f t="shared" si="1"/>
        <v>0</v>
      </c>
      <c r="G47" s="135">
        <f t="shared" si="2"/>
        <v>0</v>
      </c>
      <c r="H47" s="135">
        <f t="shared" si="3"/>
        <v>0</v>
      </c>
      <c r="I47" s="136">
        <f t="shared" si="4"/>
        <v>0</v>
      </c>
    </row>
    <row r="48" spans="1:9" s="16" customFormat="1" hidden="1">
      <c r="A48" s="125" t="s">
        <v>19</v>
      </c>
      <c r="B48" s="126" t="s">
        <v>130</v>
      </c>
      <c r="C48" s="125"/>
      <c r="D48" s="128"/>
      <c r="E48" s="128">
        <f t="shared" si="0"/>
        <v>0</v>
      </c>
      <c r="F48" s="128">
        <f t="shared" si="1"/>
        <v>0</v>
      </c>
      <c r="G48" s="128">
        <f t="shared" si="2"/>
        <v>0</v>
      </c>
      <c r="H48" s="128">
        <f t="shared" si="3"/>
        <v>0</v>
      </c>
      <c r="I48" s="127">
        <f t="shared" si="4"/>
        <v>0</v>
      </c>
    </row>
    <row r="49" spans="1:9" s="14" customFormat="1" hidden="1">
      <c r="A49" s="125">
        <v>1</v>
      </c>
      <c r="B49" s="126" t="s">
        <v>131</v>
      </c>
      <c r="C49" s="125">
        <v>36</v>
      </c>
      <c r="D49" s="128"/>
      <c r="E49" s="128">
        <f t="shared" si="0"/>
        <v>0</v>
      </c>
      <c r="F49" s="128">
        <f t="shared" si="1"/>
        <v>0</v>
      </c>
      <c r="G49" s="128">
        <f t="shared" si="2"/>
        <v>0</v>
      </c>
      <c r="H49" s="128">
        <f t="shared" si="3"/>
        <v>0</v>
      </c>
      <c r="I49" s="127">
        <f t="shared" si="4"/>
        <v>0</v>
      </c>
    </row>
    <row r="50" spans="1:9" hidden="1">
      <c r="A50" s="125">
        <v>2</v>
      </c>
      <c r="B50" s="126" t="s">
        <v>132</v>
      </c>
      <c r="C50" s="125">
        <v>37</v>
      </c>
      <c r="D50" s="128"/>
      <c r="E50" s="128">
        <f t="shared" si="0"/>
        <v>0</v>
      </c>
      <c r="F50" s="128">
        <f t="shared" si="1"/>
        <v>0</v>
      </c>
      <c r="G50" s="128">
        <f t="shared" si="2"/>
        <v>0</v>
      </c>
      <c r="H50" s="128">
        <f t="shared" si="3"/>
        <v>0</v>
      </c>
      <c r="I50" s="127">
        <f t="shared" si="4"/>
        <v>0</v>
      </c>
    </row>
    <row r="51" spans="1:9" hidden="1">
      <c r="A51" s="125">
        <v>3</v>
      </c>
      <c r="B51" s="126" t="s">
        <v>133</v>
      </c>
      <c r="C51" s="125">
        <v>38</v>
      </c>
      <c r="D51" s="128"/>
      <c r="E51" s="128">
        <f t="shared" si="0"/>
        <v>0</v>
      </c>
      <c r="F51" s="128">
        <f t="shared" si="1"/>
        <v>0</v>
      </c>
      <c r="G51" s="128">
        <f t="shared" si="2"/>
        <v>0</v>
      </c>
      <c r="H51" s="128">
        <f t="shared" si="3"/>
        <v>0</v>
      </c>
      <c r="I51" s="127">
        <f t="shared" si="4"/>
        <v>0</v>
      </c>
    </row>
    <row r="52" spans="1:9" hidden="1">
      <c r="A52" s="133"/>
      <c r="B52" s="134" t="s">
        <v>134</v>
      </c>
      <c r="C52" s="133" t="s">
        <v>135</v>
      </c>
      <c r="D52" s="135"/>
      <c r="E52" s="135">
        <f t="shared" si="0"/>
        <v>0</v>
      </c>
      <c r="F52" s="135">
        <f t="shared" si="1"/>
        <v>0</v>
      </c>
      <c r="G52" s="135">
        <f t="shared" si="2"/>
        <v>0</v>
      </c>
      <c r="H52" s="135">
        <f t="shared" si="3"/>
        <v>0</v>
      </c>
      <c r="I52" s="136">
        <f t="shared" si="4"/>
        <v>0</v>
      </c>
    </row>
    <row r="53" spans="1:9" hidden="1">
      <c r="A53" s="133"/>
      <c r="B53" s="134" t="s">
        <v>136</v>
      </c>
      <c r="C53" s="133" t="s">
        <v>137</v>
      </c>
      <c r="D53" s="135"/>
      <c r="E53" s="135">
        <f t="shared" si="0"/>
        <v>0</v>
      </c>
      <c r="F53" s="135">
        <f t="shared" si="1"/>
        <v>0</v>
      </c>
      <c r="G53" s="135">
        <f t="shared" si="2"/>
        <v>0</v>
      </c>
      <c r="H53" s="135">
        <f t="shared" si="3"/>
        <v>0</v>
      </c>
      <c r="I53" s="136">
        <f t="shared" si="4"/>
        <v>0</v>
      </c>
    </row>
    <row r="54" spans="1:9" s="14" customFormat="1" ht="24" hidden="1" customHeight="1">
      <c r="A54" s="125">
        <v>4</v>
      </c>
      <c r="B54" s="126" t="s">
        <v>138</v>
      </c>
      <c r="C54" s="125">
        <v>41</v>
      </c>
      <c r="D54" s="128"/>
      <c r="E54" s="128">
        <f t="shared" si="0"/>
        <v>0</v>
      </c>
      <c r="F54" s="128">
        <f t="shared" si="1"/>
        <v>0</v>
      </c>
      <c r="G54" s="128">
        <f t="shared" si="2"/>
        <v>0</v>
      </c>
      <c r="H54" s="128">
        <f t="shared" si="3"/>
        <v>0</v>
      </c>
      <c r="I54" s="127">
        <f t="shared" si="4"/>
        <v>0</v>
      </c>
    </row>
    <row r="55" spans="1:9" s="14" customFormat="1" hidden="1">
      <c r="A55" s="125">
        <v>5</v>
      </c>
      <c r="B55" s="126" t="s">
        <v>139</v>
      </c>
      <c r="C55" s="125">
        <v>42</v>
      </c>
      <c r="D55" s="128"/>
      <c r="E55" s="128">
        <f t="shared" si="0"/>
        <v>0</v>
      </c>
      <c r="F55" s="128">
        <f t="shared" si="1"/>
        <v>0</v>
      </c>
      <c r="G55" s="128">
        <f t="shared" si="2"/>
        <v>0</v>
      </c>
      <c r="H55" s="128">
        <f t="shared" si="3"/>
        <v>0</v>
      </c>
      <c r="I55" s="127">
        <f t="shared" si="4"/>
        <v>0</v>
      </c>
    </row>
    <row r="56" spans="1:9" s="16" customFormat="1" ht="26.45" hidden="1" customHeight="1">
      <c r="A56" s="125">
        <v>6</v>
      </c>
      <c r="B56" s="126" t="s">
        <v>140</v>
      </c>
      <c r="C56" s="125">
        <v>43</v>
      </c>
      <c r="D56" s="128"/>
      <c r="E56" s="128">
        <f t="shared" si="0"/>
        <v>0</v>
      </c>
      <c r="F56" s="128">
        <f t="shared" si="1"/>
        <v>0</v>
      </c>
      <c r="G56" s="128">
        <f t="shared" si="2"/>
        <v>0</v>
      </c>
      <c r="H56" s="128">
        <f t="shared" si="3"/>
        <v>0</v>
      </c>
      <c r="I56" s="127">
        <f t="shared" si="4"/>
        <v>0</v>
      </c>
    </row>
    <row r="57" spans="1:9" s="14" customFormat="1" hidden="1">
      <c r="A57" s="125" t="s">
        <v>20</v>
      </c>
      <c r="B57" s="126" t="s">
        <v>141</v>
      </c>
      <c r="C57" s="125"/>
      <c r="D57" s="128"/>
      <c r="E57" s="128">
        <f t="shared" si="0"/>
        <v>0</v>
      </c>
      <c r="F57" s="128">
        <f t="shared" si="1"/>
        <v>0</v>
      </c>
      <c r="G57" s="128">
        <f t="shared" si="2"/>
        <v>0</v>
      </c>
      <c r="H57" s="128">
        <f t="shared" si="3"/>
        <v>0</v>
      </c>
      <c r="I57" s="127">
        <f t="shared" si="4"/>
        <v>0</v>
      </c>
    </row>
    <row r="58" spans="1:9" s="15" customFormat="1" ht="22.15" hidden="1" customHeight="1">
      <c r="A58" s="125">
        <v>1</v>
      </c>
      <c r="B58" s="126" t="s">
        <v>142</v>
      </c>
      <c r="C58" s="125">
        <v>44</v>
      </c>
      <c r="D58" s="128"/>
      <c r="E58" s="128">
        <f t="shared" si="0"/>
        <v>0</v>
      </c>
      <c r="F58" s="128">
        <f t="shared" si="1"/>
        <v>0</v>
      </c>
      <c r="G58" s="128">
        <f t="shared" si="2"/>
        <v>0</v>
      </c>
      <c r="H58" s="128">
        <f t="shared" si="3"/>
        <v>0</v>
      </c>
      <c r="I58" s="127">
        <f t="shared" si="4"/>
        <v>0</v>
      </c>
    </row>
    <row r="59" spans="1:9" hidden="1">
      <c r="A59" s="133"/>
      <c r="B59" s="134" t="s">
        <v>143</v>
      </c>
      <c r="C59" s="133">
        <v>45</v>
      </c>
      <c r="D59" s="135"/>
      <c r="E59" s="135">
        <f t="shared" si="0"/>
        <v>0</v>
      </c>
      <c r="F59" s="135">
        <f t="shared" si="1"/>
        <v>0</v>
      </c>
      <c r="G59" s="135">
        <f t="shared" si="2"/>
        <v>0</v>
      </c>
      <c r="H59" s="135">
        <f t="shared" si="3"/>
        <v>0</v>
      </c>
      <c r="I59" s="136">
        <f t="shared" si="4"/>
        <v>0</v>
      </c>
    </row>
    <row r="60" spans="1:9" hidden="1">
      <c r="A60" s="133"/>
      <c r="B60" s="134" t="s">
        <v>144</v>
      </c>
      <c r="C60" s="133">
        <v>46</v>
      </c>
      <c r="D60" s="135"/>
      <c r="E60" s="135">
        <f t="shared" si="0"/>
        <v>0</v>
      </c>
      <c r="F60" s="135">
        <f t="shared" si="1"/>
        <v>0</v>
      </c>
      <c r="G60" s="135">
        <f t="shared" si="2"/>
        <v>0</v>
      </c>
      <c r="H60" s="135">
        <f t="shared" si="3"/>
        <v>0</v>
      </c>
      <c r="I60" s="136">
        <f t="shared" si="4"/>
        <v>0</v>
      </c>
    </row>
    <row r="61" spans="1:9" hidden="1">
      <c r="A61" s="125">
        <v>2</v>
      </c>
      <c r="B61" s="126" t="s">
        <v>132</v>
      </c>
      <c r="C61" s="125">
        <v>47</v>
      </c>
      <c r="D61" s="128"/>
      <c r="E61" s="128">
        <f t="shared" si="0"/>
        <v>0</v>
      </c>
      <c r="F61" s="128">
        <f t="shared" si="1"/>
        <v>0</v>
      </c>
      <c r="G61" s="128">
        <f t="shared" si="2"/>
        <v>0</v>
      </c>
      <c r="H61" s="128">
        <f t="shared" si="3"/>
        <v>0</v>
      </c>
      <c r="I61" s="127">
        <f t="shared" si="4"/>
        <v>0</v>
      </c>
    </row>
    <row r="62" spans="1:9" hidden="1">
      <c r="A62" s="125">
        <v>3</v>
      </c>
      <c r="B62" s="126" t="s">
        <v>145</v>
      </c>
      <c r="C62" s="125">
        <v>48</v>
      </c>
      <c r="D62" s="128"/>
      <c r="E62" s="128">
        <f t="shared" si="0"/>
        <v>0</v>
      </c>
      <c r="F62" s="128">
        <f t="shared" si="1"/>
        <v>0</v>
      </c>
      <c r="G62" s="128">
        <f t="shared" si="2"/>
        <v>0</v>
      </c>
      <c r="H62" s="128">
        <f t="shared" si="3"/>
        <v>0</v>
      </c>
      <c r="I62" s="127">
        <f t="shared" si="4"/>
        <v>0</v>
      </c>
    </row>
    <row r="63" spans="1:9" s="15" customFormat="1" hidden="1">
      <c r="A63" s="125">
        <v>4</v>
      </c>
      <c r="B63" s="126" t="s">
        <v>146</v>
      </c>
      <c r="C63" s="125">
        <v>49</v>
      </c>
      <c r="D63" s="128"/>
      <c r="E63" s="128">
        <f t="shared" si="0"/>
        <v>0</v>
      </c>
      <c r="F63" s="128">
        <f t="shared" si="1"/>
        <v>0</v>
      </c>
      <c r="G63" s="128">
        <f t="shared" si="2"/>
        <v>0</v>
      </c>
      <c r="H63" s="128">
        <f t="shared" si="3"/>
        <v>0</v>
      </c>
      <c r="I63" s="127">
        <f t="shared" si="4"/>
        <v>0</v>
      </c>
    </row>
    <row r="64" spans="1:9" s="15" customFormat="1" ht="18" hidden="1" customHeight="1">
      <c r="A64" s="133"/>
      <c r="B64" s="134" t="s">
        <v>147</v>
      </c>
      <c r="C64" s="133" t="s">
        <v>148</v>
      </c>
      <c r="D64" s="135"/>
      <c r="E64" s="135">
        <f t="shared" si="0"/>
        <v>0</v>
      </c>
      <c r="F64" s="135">
        <f t="shared" si="1"/>
        <v>0</v>
      </c>
      <c r="G64" s="135">
        <f t="shared" si="2"/>
        <v>0</v>
      </c>
      <c r="H64" s="135">
        <f t="shared" si="3"/>
        <v>0</v>
      </c>
      <c r="I64" s="136">
        <f t="shared" si="4"/>
        <v>0</v>
      </c>
    </row>
    <row r="65" spans="1:9" s="14" customFormat="1" hidden="1">
      <c r="A65" s="133"/>
      <c r="B65" s="134" t="s">
        <v>149</v>
      </c>
      <c r="C65" s="133" t="s">
        <v>150</v>
      </c>
      <c r="D65" s="135"/>
      <c r="E65" s="135">
        <f t="shared" si="0"/>
        <v>0</v>
      </c>
      <c r="F65" s="135">
        <f t="shared" si="1"/>
        <v>0</v>
      </c>
      <c r="G65" s="135">
        <f t="shared" si="2"/>
        <v>0</v>
      </c>
      <c r="H65" s="135">
        <f t="shared" si="3"/>
        <v>0</v>
      </c>
      <c r="I65" s="136">
        <f t="shared" si="4"/>
        <v>0</v>
      </c>
    </row>
    <row r="66" spans="1:9" s="15" customFormat="1" hidden="1">
      <c r="A66" s="125">
        <v>5</v>
      </c>
      <c r="B66" s="126" t="s">
        <v>151</v>
      </c>
      <c r="C66" s="125">
        <v>52</v>
      </c>
      <c r="D66" s="128"/>
      <c r="E66" s="128">
        <f t="shared" si="0"/>
        <v>0</v>
      </c>
      <c r="F66" s="128">
        <f t="shared" si="1"/>
        <v>0</v>
      </c>
      <c r="G66" s="128">
        <f t="shared" si="2"/>
        <v>0</v>
      </c>
      <c r="H66" s="128">
        <f t="shared" si="3"/>
        <v>0</v>
      </c>
      <c r="I66" s="127">
        <f t="shared" si="4"/>
        <v>0</v>
      </c>
    </row>
    <row r="67" spans="1:9" hidden="1">
      <c r="A67" s="125">
        <v>6</v>
      </c>
      <c r="B67" s="126" t="s">
        <v>152</v>
      </c>
      <c r="C67" s="125">
        <v>53</v>
      </c>
      <c r="D67" s="128"/>
      <c r="E67" s="128">
        <f t="shared" si="0"/>
        <v>0</v>
      </c>
      <c r="F67" s="128">
        <f t="shared" si="1"/>
        <v>0</v>
      </c>
      <c r="G67" s="128">
        <f t="shared" si="2"/>
        <v>0</v>
      </c>
      <c r="H67" s="128">
        <f t="shared" si="3"/>
        <v>0</v>
      </c>
      <c r="I67" s="127">
        <f t="shared" si="4"/>
        <v>0</v>
      </c>
    </row>
    <row r="68" spans="1:9" hidden="1">
      <c r="A68" s="133"/>
      <c r="B68" s="134" t="s">
        <v>116</v>
      </c>
      <c r="C68" s="133">
        <v>54</v>
      </c>
      <c r="D68" s="135"/>
      <c r="E68" s="135">
        <f t="shared" si="0"/>
        <v>0</v>
      </c>
      <c r="F68" s="135">
        <f t="shared" si="1"/>
        <v>0</v>
      </c>
      <c r="G68" s="135">
        <f t="shared" si="2"/>
        <v>0</v>
      </c>
      <c r="H68" s="135">
        <f t="shared" si="3"/>
        <v>0</v>
      </c>
      <c r="I68" s="136">
        <f t="shared" si="4"/>
        <v>0</v>
      </c>
    </row>
    <row r="69" spans="1:9" hidden="1">
      <c r="A69" s="133"/>
      <c r="B69" s="134" t="s">
        <v>153</v>
      </c>
      <c r="C69" s="133" t="s">
        <v>154</v>
      </c>
      <c r="D69" s="135"/>
      <c r="E69" s="135">
        <f t="shared" si="0"/>
        <v>0</v>
      </c>
      <c r="F69" s="135">
        <f t="shared" si="1"/>
        <v>0</v>
      </c>
      <c r="G69" s="135">
        <f t="shared" si="2"/>
        <v>0</v>
      </c>
      <c r="H69" s="135">
        <f t="shared" si="3"/>
        <v>0</v>
      </c>
      <c r="I69" s="136">
        <f t="shared" si="4"/>
        <v>0</v>
      </c>
    </row>
    <row r="70" spans="1:9" hidden="1">
      <c r="A70" s="133"/>
      <c r="B70" s="134" t="s">
        <v>155</v>
      </c>
      <c r="C70" s="133" t="s">
        <v>156</v>
      </c>
      <c r="D70" s="135"/>
      <c r="E70" s="135">
        <f t="shared" si="0"/>
        <v>0</v>
      </c>
      <c r="F70" s="135">
        <f t="shared" si="1"/>
        <v>0</v>
      </c>
      <c r="G70" s="135">
        <f t="shared" si="2"/>
        <v>0</v>
      </c>
      <c r="H70" s="135">
        <f t="shared" si="3"/>
        <v>0</v>
      </c>
      <c r="I70" s="136">
        <f t="shared" si="4"/>
        <v>0</v>
      </c>
    </row>
    <row r="71" spans="1:9" s="15" customFormat="1" ht="28.5" hidden="1">
      <c r="A71" s="125">
        <v>7</v>
      </c>
      <c r="B71" s="126" t="s">
        <v>157</v>
      </c>
      <c r="C71" s="125">
        <v>57</v>
      </c>
      <c r="D71" s="128"/>
      <c r="E71" s="128">
        <f t="shared" si="0"/>
        <v>0</v>
      </c>
      <c r="F71" s="128">
        <f t="shared" si="1"/>
        <v>0</v>
      </c>
      <c r="G71" s="128">
        <f t="shared" si="2"/>
        <v>0</v>
      </c>
      <c r="H71" s="128">
        <f t="shared" si="3"/>
        <v>0</v>
      </c>
      <c r="I71" s="127">
        <f t="shared" si="4"/>
        <v>0</v>
      </c>
    </row>
    <row r="72" spans="1:9" s="15" customFormat="1" hidden="1">
      <c r="A72" s="133"/>
      <c r="B72" s="134" t="s">
        <v>143</v>
      </c>
      <c r="C72" s="133">
        <v>58</v>
      </c>
      <c r="D72" s="135"/>
      <c r="E72" s="135">
        <f t="shared" si="0"/>
        <v>0</v>
      </c>
      <c r="F72" s="135">
        <f t="shared" si="1"/>
        <v>0</v>
      </c>
      <c r="G72" s="135">
        <f t="shared" si="2"/>
        <v>0</v>
      </c>
      <c r="H72" s="135">
        <f t="shared" si="3"/>
        <v>0</v>
      </c>
      <c r="I72" s="136">
        <f t="shared" si="4"/>
        <v>0</v>
      </c>
    </row>
    <row r="73" spans="1:9" s="14" customFormat="1" hidden="1">
      <c r="A73" s="133"/>
      <c r="B73" s="134" t="s">
        <v>158</v>
      </c>
      <c r="C73" s="133">
        <v>59</v>
      </c>
      <c r="D73" s="135"/>
      <c r="E73" s="135">
        <f t="shared" si="0"/>
        <v>0</v>
      </c>
      <c r="F73" s="135">
        <f t="shared" si="1"/>
        <v>0</v>
      </c>
      <c r="G73" s="135">
        <f t="shared" si="2"/>
        <v>0</v>
      </c>
      <c r="H73" s="135">
        <f t="shared" si="3"/>
        <v>0</v>
      </c>
      <c r="I73" s="136">
        <f t="shared" si="4"/>
        <v>0</v>
      </c>
    </row>
    <row r="74" spans="1:9" hidden="1">
      <c r="A74" s="125">
        <v>8</v>
      </c>
      <c r="B74" s="126" t="s">
        <v>159</v>
      </c>
      <c r="C74" s="125">
        <v>60</v>
      </c>
      <c r="D74" s="128"/>
      <c r="E74" s="128">
        <f t="shared" si="0"/>
        <v>0</v>
      </c>
      <c r="F74" s="128">
        <f t="shared" si="1"/>
        <v>0</v>
      </c>
      <c r="G74" s="128">
        <f t="shared" si="2"/>
        <v>0</v>
      </c>
      <c r="H74" s="128">
        <f t="shared" si="3"/>
        <v>0</v>
      </c>
      <c r="I74" s="127">
        <f t="shared" si="4"/>
        <v>0</v>
      </c>
    </row>
    <row r="75" spans="1:9">
      <c r="A75" s="125" t="s">
        <v>2</v>
      </c>
      <c r="B75" s="126" t="s">
        <v>181</v>
      </c>
      <c r="C75" s="125"/>
      <c r="D75" s="128"/>
      <c r="E75" s="128">
        <f t="shared" si="0"/>
        <v>0</v>
      </c>
      <c r="F75" s="128">
        <f t="shared" si="1"/>
        <v>0</v>
      </c>
      <c r="G75" s="128">
        <f t="shared" si="2"/>
        <v>0</v>
      </c>
      <c r="H75" s="128">
        <f t="shared" si="3"/>
        <v>0</v>
      </c>
      <c r="I75" s="127">
        <f t="shared" si="4"/>
        <v>0</v>
      </c>
    </row>
    <row r="76" spans="1:9" ht="28.5">
      <c r="A76" s="125">
        <v>1</v>
      </c>
      <c r="B76" s="126" t="s">
        <v>160</v>
      </c>
      <c r="C76" s="125">
        <v>61</v>
      </c>
      <c r="D76" s="128">
        <f>SUM(D77:D78)</f>
        <v>0</v>
      </c>
      <c r="E76" s="128">
        <f t="shared" ref="E76:E154" si="5">D76</f>
        <v>0</v>
      </c>
      <c r="F76" s="128">
        <f t="shared" ref="F76:F154" si="6">E76-D76</f>
        <v>0</v>
      </c>
      <c r="G76" s="128">
        <f t="shared" ref="G76:G154" si="7">D76</f>
        <v>0</v>
      </c>
      <c r="H76" s="128">
        <f t="shared" ref="H76:H154" si="8">E76</f>
        <v>0</v>
      </c>
      <c r="I76" s="127">
        <f t="shared" ref="I76:I155" si="9">H76-G76</f>
        <v>0</v>
      </c>
    </row>
    <row r="77" spans="1:9">
      <c r="A77" s="129"/>
      <c r="B77" s="130" t="s">
        <v>179</v>
      </c>
      <c r="C77" s="129">
        <v>62</v>
      </c>
      <c r="D77" s="131">
        <f>'Biểu Thu 02'!C9</f>
        <v>0</v>
      </c>
      <c r="E77" s="131">
        <f t="shared" si="5"/>
        <v>0</v>
      </c>
      <c r="F77" s="131">
        <f t="shared" si="6"/>
        <v>0</v>
      </c>
      <c r="G77" s="131">
        <f t="shared" si="7"/>
        <v>0</v>
      </c>
      <c r="H77" s="131">
        <f t="shared" si="8"/>
        <v>0</v>
      </c>
      <c r="I77" s="132">
        <f t="shared" si="9"/>
        <v>0</v>
      </c>
    </row>
    <row r="78" spans="1:9" s="14" customFormat="1">
      <c r="A78" s="129"/>
      <c r="B78" s="130" t="s">
        <v>180</v>
      </c>
      <c r="C78" s="129">
        <v>63</v>
      </c>
      <c r="D78" s="131">
        <f>'Biểu Thu 02'!C15</f>
        <v>0</v>
      </c>
      <c r="E78" s="131">
        <f t="shared" si="5"/>
        <v>0</v>
      </c>
      <c r="F78" s="131">
        <f t="shared" si="6"/>
        <v>0</v>
      </c>
      <c r="G78" s="131">
        <f t="shared" si="7"/>
        <v>0</v>
      </c>
      <c r="H78" s="131">
        <f t="shared" si="8"/>
        <v>0</v>
      </c>
      <c r="I78" s="132">
        <f t="shared" si="9"/>
        <v>0</v>
      </c>
    </row>
    <row r="79" spans="1:9" s="14" customFormat="1">
      <c r="A79" s="125">
        <v>2</v>
      </c>
      <c r="B79" s="126" t="s">
        <v>163</v>
      </c>
      <c r="C79" s="125">
        <v>64</v>
      </c>
      <c r="D79" s="128"/>
      <c r="E79" s="128">
        <f t="shared" si="5"/>
        <v>0</v>
      </c>
      <c r="F79" s="128">
        <f t="shared" si="6"/>
        <v>0</v>
      </c>
      <c r="G79" s="128">
        <f t="shared" si="7"/>
        <v>0</v>
      </c>
      <c r="H79" s="128">
        <f t="shared" si="8"/>
        <v>0</v>
      </c>
      <c r="I79" s="127">
        <f t="shared" si="9"/>
        <v>0</v>
      </c>
    </row>
    <row r="80" spans="1:9">
      <c r="A80" s="129"/>
      <c r="B80" s="130" t="s">
        <v>179</v>
      </c>
      <c r="C80" s="129">
        <v>65</v>
      </c>
      <c r="D80" s="131">
        <f>D79*60%</f>
        <v>0</v>
      </c>
      <c r="E80" s="131">
        <f t="shared" si="5"/>
        <v>0</v>
      </c>
      <c r="F80" s="131">
        <f t="shared" si="6"/>
        <v>0</v>
      </c>
      <c r="G80" s="131">
        <f t="shared" si="7"/>
        <v>0</v>
      </c>
      <c r="H80" s="131">
        <f t="shared" si="8"/>
        <v>0</v>
      </c>
      <c r="I80" s="132">
        <f t="shared" si="9"/>
        <v>0</v>
      </c>
    </row>
    <row r="81" spans="1:9">
      <c r="A81" s="129"/>
      <c r="B81" s="130" t="s">
        <v>180</v>
      </c>
      <c r="C81" s="129">
        <v>66</v>
      </c>
      <c r="D81" s="131">
        <f>D79-D80</f>
        <v>0</v>
      </c>
      <c r="E81" s="131">
        <f t="shared" si="5"/>
        <v>0</v>
      </c>
      <c r="F81" s="131">
        <f t="shared" si="6"/>
        <v>0</v>
      </c>
      <c r="G81" s="131">
        <f t="shared" si="7"/>
        <v>0</v>
      </c>
      <c r="H81" s="131">
        <f t="shared" si="8"/>
        <v>0</v>
      </c>
      <c r="I81" s="132">
        <f t="shared" si="9"/>
        <v>0</v>
      </c>
    </row>
    <row r="82" spans="1:9">
      <c r="A82" s="125">
        <v>3</v>
      </c>
      <c r="B82" s="126" t="s">
        <v>164</v>
      </c>
      <c r="C82" s="125">
        <v>67</v>
      </c>
      <c r="D82" s="128">
        <f>D83+D84</f>
        <v>611754000</v>
      </c>
      <c r="E82" s="128">
        <f t="shared" si="5"/>
        <v>611754000</v>
      </c>
      <c r="F82" s="128">
        <f t="shared" si="6"/>
        <v>0</v>
      </c>
      <c r="G82" s="128">
        <f t="shared" si="7"/>
        <v>611754000</v>
      </c>
      <c r="H82" s="128">
        <f t="shared" si="8"/>
        <v>611754000</v>
      </c>
      <c r="I82" s="127">
        <f t="shared" si="9"/>
        <v>0</v>
      </c>
    </row>
    <row r="83" spans="1:9">
      <c r="A83" s="129"/>
      <c r="B83" s="130" t="s">
        <v>179</v>
      </c>
      <c r="C83" s="129">
        <v>68</v>
      </c>
      <c r="D83" s="131">
        <f>'Biểu Thu 02'!D11</f>
        <v>367052400</v>
      </c>
      <c r="E83" s="131">
        <f t="shared" si="5"/>
        <v>367052400</v>
      </c>
      <c r="F83" s="131">
        <f t="shared" si="6"/>
        <v>0</v>
      </c>
      <c r="G83" s="131">
        <f t="shared" si="7"/>
        <v>367052400</v>
      </c>
      <c r="H83" s="131">
        <f t="shared" si="8"/>
        <v>367052400</v>
      </c>
      <c r="I83" s="132">
        <f t="shared" si="9"/>
        <v>0</v>
      </c>
    </row>
    <row r="84" spans="1:9" s="14" customFormat="1">
      <c r="A84" s="129"/>
      <c r="B84" s="130" t="s">
        <v>180</v>
      </c>
      <c r="C84" s="129">
        <v>69</v>
      </c>
      <c r="D84" s="131">
        <f>'Biểu Thu 02'!D12</f>
        <v>244701600</v>
      </c>
      <c r="E84" s="131">
        <f t="shared" si="5"/>
        <v>244701600</v>
      </c>
      <c r="F84" s="131">
        <f t="shared" si="6"/>
        <v>0</v>
      </c>
      <c r="G84" s="131">
        <f t="shared" si="7"/>
        <v>244701600</v>
      </c>
      <c r="H84" s="131">
        <f t="shared" si="8"/>
        <v>244701600</v>
      </c>
      <c r="I84" s="132">
        <f t="shared" si="9"/>
        <v>0</v>
      </c>
    </row>
    <row r="85" spans="1:9" s="14" customFormat="1" ht="29.25" customHeight="1">
      <c r="A85" s="125">
        <v>4</v>
      </c>
      <c r="B85" s="126" t="s">
        <v>165</v>
      </c>
      <c r="C85" s="125">
        <v>70</v>
      </c>
      <c r="D85" s="128">
        <f>SUM(D86:D87)</f>
        <v>611754000</v>
      </c>
      <c r="E85" s="128">
        <f t="shared" si="5"/>
        <v>611754000</v>
      </c>
      <c r="F85" s="128">
        <f t="shared" si="6"/>
        <v>0</v>
      </c>
      <c r="G85" s="128">
        <f t="shared" si="7"/>
        <v>611754000</v>
      </c>
      <c r="H85" s="128">
        <f t="shared" si="8"/>
        <v>611754000</v>
      </c>
      <c r="I85" s="127">
        <f t="shared" si="9"/>
        <v>0</v>
      </c>
    </row>
    <row r="86" spans="1:9">
      <c r="A86" s="129"/>
      <c r="B86" s="130" t="s">
        <v>182</v>
      </c>
      <c r="C86" s="129">
        <v>71</v>
      </c>
      <c r="D86" s="131">
        <f>D77+D83</f>
        <v>367052400</v>
      </c>
      <c r="E86" s="131">
        <f>D86</f>
        <v>367052400</v>
      </c>
      <c r="F86" s="131">
        <f t="shared" si="6"/>
        <v>0</v>
      </c>
      <c r="G86" s="131">
        <f t="shared" si="7"/>
        <v>367052400</v>
      </c>
      <c r="H86" s="131">
        <f t="shared" si="8"/>
        <v>367052400</v>
      </c>
      <c r="I86" s="132">
        <f t="shared" si="9"/>
        <v>0</v>
      </c>
    </row>
    <row r="87" spans="1:9" ht="30">
      <c r="A87" s="129"/>
      <c r="B87" s="130" t="s">
        <v>183</v>
      </c>
      <c r="C87" s="129">
        <v>72</v>
      </c>
      <c r="D87" s="131">
        <f>D78+D84</f>
        <v>244701600</v>
      </c>
      <c r="E87" s="131">
        <f t="shared" si="5"/>
        <v>244701600</v>
      </c>
      <c r="F87" s="131">
        <f t="shared" si="6"/>
        <v>0</v>
      </c>
      <c r="G87" s="131">
        <f t="shared" si="7"/>
        <v>244701600</v>
      </c>
      <c r="H87" s="131">
        <f t="shared" si="8"/>
        <v>244701600</v>
      </c>
      <c r="I87" s="132">
        <f t="shared" si="9"/>
        <v>0</v>
      </c>
    </row>
    <row r="88" spans="1:9" ht="30.75" customHeight="1">
      <c r="A88" s="125">
        <v>5</v>
      </c>
      <c r="B88" s="126" t="s">
        <v>166</v>
      </c>
      <c r="C88" s="125">
        <v>73</v>
      </c>
      <c r="D88" s="128">
        <f>D89+D90</f>
        <v>421339640</v>
      </c>
      <c r="E88" s="128">
        <f t="shared" si="5"/>
        <v>421339640</v>
      </c>
      <c r="F88" s="128">
        <f t="shared" si="6"/>
        <v>0</v>
      </c>
      <c r="G88" s="128">
        <f t="shared" si="7"/>
        <v>421339640</v>
      </c>
      <c r="H88" s="128">
        <f t="shared" si="8"/>
        <v>421339640</v>
      </c>
      <c r="I88" s="127">
        <f t="shared" si="9"/>
        <v>0</v>
      </c>
    </row>
    <row r="89" spans="1:9" ht="18.75" customHeight="1">
      <c r="A89" s="129"/>
      <c r="B89" s="130" t="s">
        <v>179</v>
      </c>
      <c r="C89" s="129">
        <v>74</v>
      </c>
      <c r="D89" s="131">
        <f>'Biểu Thu 02'!E11</f>
        <v>401876031</v>
      </c>
      <c r="E89" s="131">
        <f t="shared" si="5"/>
        <v>401876031</v>
      </c>
      <c r="F89" s="131">
        <f t="shared" si="6"/>
        <v>0</v>
      </c>
      <c r="G89" s="131">
        <f t="shared" si="7"/>
        <v>401876031</v>
      </c>
      <c r="H89" s="131">
        <f t="shared" si="8"/>
        <v>401876031</v>
      </c>
      <c r="I89" s="132">
        <f t="shared" si="9"/>
        <v>0</v>
      </c>
    </row>
    <row r="90" spans="1:9">
      <c r="A90" s="129"/>
      <c r="B90" s="130" t="s">
        <v>180</v>
      </c>
      <c r="C90" s="129">
        <v>75</v>
      </c>
      <c r="D90" s="131">
        <f>'Biểu Thu 02'!E15</f>
        <v>19463609</v>
      </c>
      <c r="E90" s="131">
        <f t="shared" si="5"/>
        <v>19463609</v>
      </c>
      <c r="F90" s="131">
        <f t="shared" si="6"/>
        <v>0</v>
      </c>
      <c r="G90" s="131">
        <f t="shared" si="7"/>
        <v>19463609</v>
      </c>
      <c r="H90" s="131">
        <f t="shared" si="8"/>
        <v>19463609</v>
      </c>
      <c r="I90" s="132">
        <f t="shared" si="9"/>
        <v>0</v>
      </c>
    </row>
    <row r="91" spans="1:9" ht="28.5">
      <c r="A91" s="125">
        <v>6</v>
      </c>
      <c r="B91" s="126" t="s">
        <v>167</v>
      </c>
      <c r="C91" s="125">
        <v>76</v>
      </c>
      <c r="D91" s="137">
        <f>D92+D93</f>
        <v>190414360</v>
      </c>
      <c r="E91" s="137">
        <f t="shared" si="5"/>
        <v>190414360</v>
      </c>
      <c r="F91" s="137">
        <f t="shared" si="6"/>
        <v>0</v>
      </c>
      <c r="G91" s="137">
        <f t="shared" si="7"/>
        <v>190414360</v>
      </c>
      <c r="H91" s="137">
        <f t="shared" si="8"/>
        <v>190414360</v>
      </c>
      <c r="I91" s="138">
        <f t="shared" si="9"/>
        <v>0</v>
      </c>
    </row>
    <row r="92" spans="1:9" ht="18.75" customHeight="1">
      <c r="A92" s="129"/>
      <c r="B92" s="130" t="s">
        <v>184</v>
      </c>
      <c r="C92" s="129">
        <v>77</v>
      </c>
      <c r="D92" s="139">
        <f>D86-D89</f>
        <v>-34823631</v>
      </c>
      <c r="E92" s="139">
        <f t="shared" si="5"/>
        <v>-34823631</v>
      </c>
      <c r="F92" s="139">
        <f t="shared" si="6"/>
        <v>0</v>
      </c>
      <c r="G92" s="139">
        <f t="shared" si="7"/>
        <v>-34823631</v>
      </c>
      <c r="H92" s="139">
        <f t="shared" si="8"/>
        <v>-34823631</v>
      </c>
      <c r="I92" s="140">
        <f t="shared" si="9"/>
        <v>0</v>
      </c>
    </row>
    <row r="93" spans="1:9" ht="30">
      <c r="A93" s="129"/>
      <c r="B93" s="130" t="s">
        <v>185</v>
      </c>
      <c r="C93" s="129">
        <v>78</v>
      </c>
      <c r="D93" s="139">
        <f>D87-D90</f>
        <v>225237991</v>
      </c>
      <c r="E93" s="139">
        <f t="shared" si="5"/>
        <v>225237991</v>
      </c>
      <c r="F93" s="139">
        <f t="shared" si="6"/>
        <v>0</v>
      </c>
      <c r="G93" s="139">
        <f t="shared" si="7"/>
        <v>225237991</v>
      </c>
      <c r="H93" s="139">
        <f t="shared" si="8"/>
        <v>225237991</v>
      </c>
      <c r="I93" s="140">
        <f t="shared" si="9"/>
        <v>0</v>
      </c>
    </row>
    <row r="94" spans="1:9">
      <c r="A94" s="125" t="s">
        <v>3</v>
      </c>
      <c r="B94" s="126" t="s">
        <v>168</v>
      </c>
      <c r="C94" s="125"/>
      <c r="D94" s="128"/>
      <c r="E94" s="128">
        <f t="shared" si="5"/>
        <v>0</v>
      </c>
      <c r="F94" s="128">
        <f t="shared" si="6"/>
        <v>0</v>
      </c>
      <c r="G94" s="128">
        <f t="shared" si="7"/>
        <v>0</v>
      </c>
      <c r="H94" s="128">
        <f t="shared" si="8"/>
        <v>0</v>
      </c>
      <c r="I94" s="127">
        <f t="shared" si="9"/>
        <v>0</v>
      </c>
    </row>
    <row r="95" spans="1:9" ht="30" customHeight="1">
      <c r="A95" s="125">
        <v>1</v>
      </c>
      <c r="B95" s="126" t="s">
        <v>169</v>
      </c>
      <c r="C95" s="125">
        <v>79</v>
      </c>
      <c r="D95" s="128">
        <f>SUM(D96:D97)</f>
        <v>0</v>
      </c>
      <c r="E95" s="128">
        <f t="shared" si="5"/>
        <v>0</v>
      </c>
      <c r="F95" s="128">
        <f t="shared" si="6"/>
        <v>0</v>
      </c>
      <c r="G95" s="128">
        <f t="shared" si="7"/>
        <v>0</v>
      </c>
      <c r="H95" s="128">
        <f t="shared" si="8"/>
        <v>0</v>
      </c>
      <c r="I95" s="127">
        <f t="shared" si="9"/>
        <v>0</v>
      </c>
    </row>
    <row r="96" spans="1:9">
      <c r="A96" s="129"/>
      <c r="B96" s="130" t="s">
        <v>161</v>
      </c>
      <c r="C96" s="129">
        <v>80</v>
      </c>
      <c r="D96" s="131"/>
      <c r="E96" s="131">
        <f t="shared" si="5"/>
        <v>0</v>
      </c>
      <c r="F96" s="131">
        <f t="shared" si="6"/>
        <v>0</v>
      </c>
      <c r="G96" s="131">
        <f t="shared" si="7"/>
        <v>0</v>
      </c>
      <c r="H96" s="131">
        <f t="shared" si="8"/>
        <v>0</v>
      </c>
      <c r="I96" s="132">
        <f t="shared" si="9"/>
        <v>0</v>
      </c>
    </row>
    <row r="97" spans="1:9">
      <c r="A97" s="129"/>
      <c r="B97" s="130" t="s">
        <v>162</v>
      </c>
      <c r="C97" s="129">
        <v>81</v>
      </c>
      <c r="D97" s="131">
        <f>SUM(D98:D110)</f>
        <v>0</v>
      </c>
      <c r="E97" s="131">
        <f>SUM(E98:E110)</f>
        <v>0</v>
      </c>
      <c r="F97" s="131">
        <f>SUM(F98:F111)</f>
        <v>0</v>
      </c>
      <c r="G97" s="131">
        <f>SUM(G98:G110)</f>
        <v>0</v>
      </c>
      <c r="H97" s="131">
        <f>SUM(H98:H110)</f>
        <v>0</v>
      </c>
      <c r="I97" s="132">
        <f t="shared" si="9"/>
        <v>0</v>
      </c>
    </row>
    <row r="98" spans="1:9">
      <c r="A98" s="129"/>
      <c r="B98" s="134" t="str">
        <f>'Biểu Thu 02'!B19</f>
        <v>Học phẩm</v>
      </c>
      <c r="C98" s="129"/>
      <c r="D98" s="131">
        <f>'Biểu Thu 02'!C19</f>
        <v>0</v>
      </c>
      <c r="E98" s="131">
        <f>D98</f>
        <v>0</v>
      </c>
      <c r="F98" s="131"/>
      <c r="G98" s="131">
        <f>D98</f>
        <v>0</v>
      </c>
      <c r="H98" s="131">
        <f>G98</f>
        <v>0</v>
      </c>
      <c r="I98" s="132"/>
    </row>
    <row r="99" spans="1:9">
      <c r="A99" s="129"/>
      <c r="B99" s="134" t="str">
        <f>'Biểu Thu 02'!B20</f>
        <v>Trang thiết bị bán trú (Tiền gửi ngân hàng)</v>
      </c>
      <c r="C99" s="129"/>
      <c r="D99" s="131">
        <f>'Biểu Thu 02'!C20</f>
        <v>0</v>
      </c>
      <c r="E99" s="131">
        <f>D99</f>
        <v>0</v>
      </c>
      <c r="F99" s="131"/>
      <c r="G99" s="131">
        <f t="shared" ref="G99:G110" si="10">D99</f>
        <v>0</v>
      </c>
      <c r="H99" s="131">
        <f t="shared" ref="H99:H110" si="11">G99</f>
        <v>0</v>
      </c>
      <c r="I99" s="132"/>
    </row>
    <row r="100" spans="1:9">
      <c r="A100" s="129"/>
      <c r="B100" s="134" t="str">
        <f>'Biểu Thu 02'!B21</f>
        <v xml:space="preserve">Chăm sóc bán trú </v>
      </c>
      <c r="C100" s="129"/>
      <c r="D100" s="131">
        <f>'Biểu Thu 02'!C21</f>
        <v>0</v>
      </c>
      <c r="E100" s="131">
        <f t="shared" ref="E100:E110" si="12">D100</f>
        <v>0</v>
      </c>
      <c r="F100" s="131"/>
      <c r="G100" s="131">
        <f t="shared" si="10"/>
        <v>0</v>
      </c>
      <c r="H100" s="131">
        <f t="shared" si="11"/>
        <v>0</v>
      </c>
      <c r="I100" s="132"/>
    </row>
    <row r="101" spans="1:9">
      <c r="A101" s="129"/>
      <c r="B101" s="134" t="str">
        <f>'Biểu Thu 02'!B23</f>
        <v>Tiền ăn bán trú (Tiền gửi ngân hàng)</v>
      </c>
      <c r="C101" s="129"/>
      <c r="D101" s="131">
        <f>'Biểu Thu 02'!C23</f>
        <v>0</v>
      </c>
      <c r="E101" s="131">
        <f t="shared" si="12"/>
        <v>0</v>
      </c>
      <c r="F101" s="131"/>
      <c r="G101" s="131">
        <f t="shared" si="10"/>
        <v>0</v>
      </c>
      <c r="H101" s="131">
        <f t="shared" si="11"/>
        <v>0</v>
      </c>
      <c r="I101" s="132"/>
    </row>
    <row r="102" spans="1:9">
      <c r="A102" s="129"/>
      <c r="B102" s="134" t="str">
        <f>'Biểu Thu 02'!B24</f>
        <v xml:space="preserve">Thu, chi nước uống học sinh </v>
      </c>
      <c r="C102" s="129"/>
      <c r="D102" s="131">
        <f>'Biểu Thu 02'!C24</f>
        <v>0</v>
      </c>
      <c r="E102" s="131">
        <f t="shared" si="12"/>
        <v>0</v>
      </c>
      <c r="F102" s="131"/>
      <c r="G102" s="131">
        <f t="shared" si="10"/>
        <v>0</v>
      </c>
      <c r="H102" s="131">
        <f t="shared" si="11"/>
        <v>0</v>
      </c>
      <c r="I102" s="132"/>
    </row>
    <row r="103" spans="1:9" ht="26.45" hidden="1" customHeight="1">
      <c r="A103" s="129"/>
      <c r="B103" s="134" t="str">
        <f>'Biểu Thu 02'!B25</f>
        <v>Kinh phí được trích lại từ nguồn thu bảo hiểm y tế học sinh</v>
      </c>
      <c r="C103" s="129"/>
      <c r="D103" s="131">
        <f>'Biểu Thu 02'!C25</f>
        <v>0</v>
      </c>
      <c r="E103" s="131">
        <f t="shared" si="12"/>
        <v>0</v>
      </c>
      <c r="F103" s="131"/>
      <c r="G103" s="131">
        <f t="shared" si="10"/>
        <v>0</v>
      </c>
      <c r="H103" s="131">
        <f t="shared" si="11"/>
        <v>0</v>
      </c>
      <c r="I103" s="132"/>
    </row>
    <row r="104" spans="1:9" hidden="1">
      <c r="A104" s="129"/>
      <c r="B104" s="134" t="str">
        <f>'Biểu Thu 02'!B26</f>
        <v>Thu chi viện trợ, quà biếu, tặng, cho</v>
      </c>
      <c r="C104" s="129"/>
      <c r="D104" s="131">
        <f>'Biểu Thu 02'!C26</f>
        <v>0</v>
      </c>
      <c r="E104" s="131">
        <f t="shared" si="12"/>
        <v>0</v>
      </c>
      <c r="F104" s="131"/>
      <c r="G104" s="131">
        <f t="shared" si="10"/>
        <v>0</v>
      </c>
      <c r="H104" s="131">
        <f t="shared" si="11"/>
        <v>0</v>
      </c>
      <c r="I104" s="132"/>
    </row>
    <row r="105" spans="1:9" hidden="1">
      <c r="A105" s="129"/>
      <c r="B105" s="134" t="str">
        <f>'Biểu Thu 02'!B27</f>
        <v>Thu chi tài trợ</v>
      </c>
      <c r="C105" s="129"/>
      <c r="D105" s="131">
        <f>'Biểu Thu 02'!C27</f>
        <v>0</v>
      </c>
      <c r="E105" s="131">
        <f t="shared" si="12"/>
        <v>0</v>
      </c>
      <c r="F105" s="131"/>
      <c r="G105" s="131">
        <f t="shared" si="10"/>
        <v>0</v>
      </c>
      <c r="H105" s="131">
        <f t="shared" si="11"/>
        <v>0</v>
      </c>
      <c r="I105" s="132"/>
    </row>
    <row r="106" spans="1:9" ht="27.6" hidden="1" customHeight="1">
      <c r="A106" s="129"/>
      <c r="B106" s="134" t="str">
        <f>'Biểu Thu 02'!B28</f>
        <v>Các khoản thu về quần áo đồng phục, quần áo thể dục thể thao, phù hiệu</v>
      </c>
      <c r="C106" s="129"/>
      <c r="D106" s="131">
        <f>'Biểu Thu 02'!C28</f>
        <v>0</v>
      </c>
      <c r="E106" s="131">
        <f t="shared" si="12"/>
        <v>0</v>
      </c>
      <c r="F106" s="131"/>
      <c r="G106" s="131">
        <f t="shared" si="10"/>
        <v>0</v>
      </c>
      <c r="H106" s="131">
        <f t="shared" si="11"/>
        <v>0</v>
      </c>
      <c r="I106" s="132"/>
    </row>
    <row r="107" spans="1:9" hidden="1">
      <c r="A107" s="129"/>
      <c r="B107" s="134" t="str">
        <f>'Biểu Thu 02'!B29</f>
        <v>Sổ liên lạc điện tử</v>
      </c>
      <c r="C107" s="129"/>
      <c r="D107" s="131">
        <f>'Biểu Thu 02'!C29</f>
        <v>0</v>
      </c>
      <c r="E107" s="131">
        <f t="shared" si="12"/>
        <v>0</v>
      </c>
      <c r="F107" s="131"/>
      <c r="G107" s="131">
        <f t="shared" si="10"/>
        <v>0</v>
      </c>
      <c r="H107" s="131">
        <f t="shared" si="11"/>
        <v>0</v>
      </c>
      <c r="I107" s="132"/>
    </row>
    <row r="108" spans="1:9">
      <c r="A108" s="129"/>
      <c r="B108" s="134" t="str">
        <f>'Biểu Thu 02'!B30</f>
        <v xml:space="preserve">Học thứ 7 </v>
      </c>
      <c r="C108" s="129"/>
      <c r="D108" s="131">
        <f>'Biểu Thu 02'!C30</f>
        <v>0</v>
      </c>
      <c r="E108" s="131">
        <f t="shared" ref="E108" si="13">D108</f>
        <v>0</v>
      </c>
      <c r="F108" s="131"/>
      <c r="G108" s="131">
        <f t="shared" ref="G108" si="14">D108</f>
        <v>0</v>
      </c>
      <c r="H108" s="131">
        <f t="shared" ref="H108" si="15">G108</f>
        <v>0</v>
      </c>
      <c r="I108" s="132"/>
    </row>
    <row r="109" spans="1:9">
      <c r="A109" s="129"/>
      <c r="B109" s="134" t="str">
        <f>'Biểu Thu 02'!B31</f>
        <v xml:space="preserve">Học hè </v>
      </c>
      <c r="C109" s="129"/>
      <c r="D109" s="131">
        <f>'Biểu Thu 02'!C31</f>
        <v>0</v>
      </c>
      <c r="E109" s="131">
        <f t="shared" si="12"/>
        <v>0</v>
      </c>
      <c r="F109" s="131"/>
      <c r="G109" s="131">
        <f t="shared" si="10"/>
        <v>0</v>
      </c>
      <c r="H109" s="131">
        <f t="shared" si="11"/>
        <v>0</v>
      </c>
      <c r="I109" s="132"/>
    </row>
    <row r="110" spans="1:9">
      <c r="A110" s="129"/>
      <c r="B110" s="134" t="str">
        <f>'Biểu Thu 02'!B32</f>
        <v xml:space="preserve">Năng khiếu </v>
      </c>
      <c r="C110" s="129"/>
      <c r="D110" s="131">
        <f>'Biểu Thu 02'!C32</f>
        <v>0</v>
      </c>
      <c r="E110" s="131">
        <f t="shared" si="12"/>
        <v>0</v>
      </c>
      <c r="F110" s="131"/>
      <c r="G110" s="131">
        <f t="shared" si="10"/>
        <v>0</v>
      </c>
      <c r="H110" s="131">
        <f t="shared" si="11"/>
        <v>0</v>
      </c>
      <c r="I110" s="132"/>
    </row>
    <row r="111" spans="1:9" s="124" customFormat="1">
      <c r="A111" s="141"/>
      <c r="B111" s="142" t="str">
        <f>'Biểu Thu 02'!B36</f>
        <v xml:space="preserve"> - Các khoản thu từ hoạt động tài chính</v>
      </c>
      <c r="C111" s="141"/>
      <c r="D111" s="143">
        <f>'Biểu Thu 02'!C36</f>
        <v>0</v>
      </c>
      <c r="E111" s="143">
        <f t="shared" ref="E111:E113" si="16">D111</f>
        <v>0</v>
      </c>
      <c r="F111" s="143"/>
      <c r="G111" s="143">
        <f t="shared" ref="G111:G113" si="17">D111</f>
        <v>0</v>
      </c>
      <c r="H111" s="143">
        <f t="shared" ref="H111:H113" si="18">G111</f>
        <v>0</v>
      </c>
      <c r="I111" s="144"/>
    </row>
    <row r="112" spans="1:9">
      <c r="A112" s="129"/>
      <c r="B112" s="134" t="str">
        <f>'Biểu Thu 02'!B37</f>
        <v>Lãi tài khoản kho bạc</v>
      </c>
      <c r="C112" s="129"/>
      <c r="D112" s="131">
        <f>'Biểu Thu 02'!C37</f>
        <v>0</v>
      </c>
      <c r="E112" s="131">
        <f t="shared" si="16"/>
        <v>0</v>
      </c>
      <c r="F112" s="131"/>
      <c r="G112" s="131">
        <f t="shared" si="17"/>
        <v>0</v>
      </c>
      <c r="H112" s="131">
        <f t="shared" si="18"/>
        <v>0</v>
      </c>
      <c r="I112" s="132"/>
    </row>
    <row r="113" spans="1:9">
      <c r="A113" s="129"/>
      <c r="B113" s="134" t="str">
        <f>'Biểu Thu 02'!B38</f>
        <v>Lãi tài khoản tiền gửi ngân hàng</v>
      </c>
      <c r="C113" s="129"/>
      <c r="D113" s="131">
        <f>'Biểu Thu 02'!C38</f>
        <v>0</v>
      </c>
      <c r="E113" s="131">
        <f t="shared" si="16"/>
        <v>0</v>
      </c>
      <c r="F113" s="131"/>
      <c r="G113" s="131">
        <f t="shared" si="17"/>
        <v>0</v>
      </c>
      <c r="H113" s="131">
        <f t="shared" si="18"/>
        <v>0</v>
      </c>
      <c r="I113" s="132"/>
    </row>
    <row r="114" spans="1:9">
      <c r="A114" s="125">
        <v>2</v>
      </c>
      <c r="B114" s="126" t="s">
        <v>170</v>
      </c>
      <c r="C114" s="125">
        <v>82</v>
      </c>
      <c r="D114" s="128">
        <f>SUM(D115:D116)</f>
        <v>0</v>
      </c>
      <c r="E114" s="128">
        <f t="shared" si="5"/>
        <v>0</v>
      </c>
      <c r="F114" s="128">
        <f t="shared" si="6"/>
        <v>0</v>
      </c>
      <c r="G114" s="128">
        <f t="shared" si="7"/>
        <v>0</v>
      </c>
      <c r="H114" s="128">
        <f t="shared" si="8"/>
        <v>0</v>
      </c>
      <c r="I114" s="127">
        <f t="shared" si="9"/>
        <v>0</v>
      </c>
    </row>
    <row r="115" spans="1:9">
      <c r="A115" s="129"/>
      <c r="B115" s="130" t="s">
        <v>161</v>
      </c>
      <c r="C115" s="129">
        <v>83</v>
      </c>
      <c r="D115" s="131"/>
      <c r="E115" s="131">
        <f t="shared" si="5"/>
        <v>0</v>
      </c>
      <c r="F115" s="131">
        <f t="shared" si="6"/>
        <v>0</v>
      </c>
      <c r="G115" s="131">
        <f t="shared" si="7"/>
        <v>0</v>
      </c>
      <c r="H115" s="131">
        <f t="shared" si="8"/>
        <v>0</v>
      </c>
      <c r="I115" s="132">
        <f t="shared" si="9"/>
        <v>0</v>
      </c>
    </row>
    <row r="116" spans="1:9">
      <c r="A116" s="129"/>
      <c r="B116" s="130" t="s">
        <v>162</v>
      </c>
      <c r="C116" s="129">
        <v>84</v>
      </c>
      <c r="D116" s="131"/>
      <c r="E116" s="131">
        <f t="shared" si="5"/>
        <v>0</v>
      </c>
      <c r="F116" s="131">
        <f t="shared" si="6"/>
        <v>0</v>
      </c>
      <c r="G116" s="131">
        <f t="shared" si="7"/>
        <v>0</v>
      </c>
      <c r="H116" s="131">
        <f t="shared" si="8"/>
        <v>0</v>
      </c>
      <c r="I116" s="132">
        <f t="shared" si="9"/>
        <v>0</v>
      </c>
    </row>
    <row r="117" spans="1:9">
      <c r="A117" s="129"/>
      <c r="B117" s="134" t="str">
        <f t="shared" ref="B117:B126" si="19">B98</f>
        <v>Học phẩm</v>
      </c>
      <c r="C117" s="129"/>
      <c r="D117" s="131"/>
      <c r="E117" s="131"/>
      <c r="F117" s="131"/>
      <c r="G117" s="131"/>
      <c r="H117" s="131"/>
      <c r="I117" s="132"/>
    </row>
    <row r="118" spans="1:9">
      <c r="A118" s="129"/>
      <c r="B118" s="134" t="str">
        <f t="shared" si="19"/>
        <v>Trang thiết bị bán trú (Tiền gửi ngân hàng)</v>
      </c>
      <c r="C118" s="129"/>
      <c r="D118" s="131"/>
      <c r="E118" s="131"/>
      <c r="F118" s="131"/>
      <c r="G118" s="131"/>
      <c r="H118" s="131"/>
      <c r="I118" s="132"/>
    </row>
    <row r="119" spans="1:9">
      <c r="A119" s="129"/>
      <c r="B119" s="134" t="str">
        <f t="shared" si="19"/>
        <v xml:space="preserve">Chăm sóc bán trú </v>
      </c>
      <c r="C119" s="129"/>
      <c r="D119" s="131"/>
      <c r="E119" s="131"/>
      <c r="F119" s="131"/>
      <c r="G119" s="131"/>
      <c r="H119" s="131"/>
      <c r="I119" s="132"/>
    </row>
    <row r="120" spans="1:9">
      <c r="A120" s="129"/>
      <c r="B120" s="134" t="str">
        <f t="shared" si="19"/>
        <v>Tiền ăn bán trú (Tiền gửi ngân hàng)</v>
      </c>
      <c r="C120" s="129"/>
      <c r="D120" s="131"/>
      <c r="E120" s="131"/>
      <c r="F120" s="131"/>
      <c r="G120" s="131"/>
      <c r="H120" s="131"/>
      <c r="I120" s="132"/>
    </row>
    <row r="121" spans="1:9">
      <c r="A121" s="129"/>
      <c r="B121" s="134" t="str">
        <f t="shared" si="19"/>
        <v xml:space="preserve">Thu, chi nước uống học sinh </v>
      </c>
      <c r="C121" s="129"/>
      <c r="D121" s="131"/>
      <c r="E121" s="131"/>
      <c r="F121" s="131"/>
      <c r="G121" s="131"/>
      <c r="H121" s="131"/>
      <c r="I121" s="132"/>
    </row>
    <row r="122" spans="1:9" ht="24" hidden="1" customHeight="1">
      <c r="A122" s="129"/>
      <c r="B122" s="134" t="str">
        <f t="shared" si="19"/>
        <v>Kinh phí được trích lại từ nguồn thu bảo hiểm y tế học sinh</v>
      </c>
      <c r="C122" s="129"/>
      <c r="D122" s="131"/>
      <c r="E122" s="131"/>
      <c r="F122" s="131"/>
      <c r="G122" s="131"/>
      <c r="H122" s="131"/>
      <c r="I122" s="132"/>
    </row>
    <row r="123" spans="1:9" hidden="1">
      <c r="A123" s="129"/>
      <c r="B123" s="134" t="str">
        <f t="shared" si="19"/>
        <v>Thu chi viện trợ, quà biếu, tặng, cho</v>
      </c>
      <c r="C123" s="129"/>
      <c r="D123" s="131"/>
      <c r="E123" s="131"/>
      <c r="F123" s="131"/>
      <c r="G123" s="131"/>
      <c r="H123" s="131"/>
      <c r="I123" s="132"/>
    </row>
    <row r="124" spans="1:9" ht="24" hidden="1" customHeight="1">
      <c r="A124" s="129"/>
      <c r="B124" s="134" t="str">
        <f t="shared" si="19"/>
        <v>Thu chi tài trợ</v>
      </c>
      <c r="C124" s="129"/>
      <c r="D124" s="131"/>
      <c r="E124" s="131"/>
      <c r="F124" s="131"/>
      <c r="G124" s="131"/>
      <c r="H124" s="131"/>
      <c r="I124" s="132"/>
    </row>
    <row r="125" spans="1:9" ht="36.75" hidden="1" customHeight="1">
      <c r="A125" s="129"/>
      <c r="B125" s="134" t="str">
        <f t="shared" si="19"/>
        <v>Các khoản thu về quần áo đồng phục, quần áo thể dục thể thao, phù hiệu</v>
      </c>
      <c r="C125" s="129"/>
      <c r="D125" s="131"/>
      <c r="E125" s="131"/>
      <c r="F125" s="131"/>
      <c r="G125" s="131"/>
      <c r="H125" s="131"/>
      <c r="I125" s="132"/>
    </row>
    <row r="126" spans="1:9" hidden="1">
      <c r="A126" s="129"/>
      <c r="B126" s="134" t="str">
        <f t="shared" si="19"/>
        <v>Sổ liên lạc điện tử</v>
      </c>
      <c r="C126" s="129"/>
      <c r="D126" s="131"/>
      <c r="E126" s="131"/>
      <c r="F126" s="131"/>
      <c r="G126" s="131"/>
      <c r="H126" s="131"/>
      <c r="I126" s="132"/>
    </row>
    <row r="127" spans="1:9">
      <c r="A127" s="129"/>
      <c r="B127" s="134" t="s">
        <v>528</v>
      </c>
      <c r="C127" s="129"/>
      <c r="D127" s="131"/>
      <c r="E127" s="131"/>
      <c r="F127" s="131"/>
      <c r="G127" s="131"/>
      <c r="H127" s="131"/>
      <c r="I127" s="132"/>
    </row>
    <row r="128" spans="1:9">
      <c r="A128" s="129"/>
      <c r="B128" s="134" t="s">
        <v>529</v>
      </c>
      <c r="C128" s="129"/>
      <c r="D128" s="131"/>
      <c r="E128" s="131"/>
      <c r="F128" s="131"/>
      <c r="G128" s="131"/>
      <c r="H128" s="131"/>
      <c r="I128" s="132"/>
    </row>
    <row r="129" spans="1:9">
      <c r="A129" s="129"/>
      <c r="B129" s="134" t="str">
        <f>B109</f>
        <v xml:space="preserve">Học hè </v>
      </c>
      <c r="C129" s="129"/>
      <c r="D129" s="131"/>
      <c r="E129" s="131"/>
      <c r="F129" s="131"/>
      <c r="G129" s="131"/>
      <c r="H129" s="131"/>
      <c r="I129" s="132"/>
    </row>
    <row r="130" spans="1:9">
      <c r="A130" s="129"/>
      <c r="B130" s="134" t="str">
        <f>B110</f>
        <v xml:space="preserve">Năng khiếu </v>
      </c>
      <c r="C130" s="129"/>
      <c r="D130" s="131"/>
      <c r="E130" s="131"/>
      <c r="F130" s="131"/>
      <c r="G130" s="131"/>
      <c r="H130" s="131"/>
      <c r="I130" s="132"/>
    </row>
    <row r="131" spans="1:9">
      <c r="A131" s="129"/>
      <c r="B131" s="142" t="str">
        <f>B111</f>
        <v xml:space="preserve"> - Các khoản thu từ hoạt động tài chính</v>
      </c>
      <c r="C131" s="129"/>
      <c r="D131" s="131"/>
      <c r="E131" s="131"/>
      <c r="F131" s="131"/>
      <c r="G131" s="131"/>
      <c r="H131" s="131"/>
      <c r="I131" s="132"/>
    </row>
    <row r="132" spans="1:9">
      <c r="A132" s="129"/>
      <c r="B132" s="134" t="str">
        <f>B112</f>
        <v>Lãi tài khoản kho bạc</v>
      </c>
      <c r="C132" s="129"/>
      <c r="D132" s="131"/>
      <c r="E132" s="131"/>
      <c r="F132" s="131"/>
      <c r="G132" s="131"/>
      <c r="H132" s="131"/>
      <c r="I132" s="132"/>
    </row>
    <row r="133" spans="1:9">
      <c r="A133" s="129"/>
      <c r="B133" s="134" t="str">
        <f>B113</f>
        <v>Lãi tài khoản tiền gửi ngân hàng</v>
      </c>
      <c r="C133" s="129"/>
      <c r="D133" s="131"/>
      <c r="E133" s="131"/>
      <c r="F133" s="131"/>
      <c r="G133" s="131"/>
      <c r="H133" s="131"/>
      <c r="I133" s="132"/>
    </row>
    <row r="134" spans="1:9">
      <c r="A134" s="125">
        <v>3</v>
      </c>
      <c r="B134" s="126" t="s">
        <v>171</v>
      </c>
      <c r="C134" s="125">
        <v>85</v>
      </c>
      <c r="D134" s="128">
        <f>SUM(D135:D136)</f>
        <v>4080743000</v>
      </c>
      <c r="E134" s="128">
        <f t="shared" si="5"/>
        <v>4080743000</v>
      </c>
      <c r="F134" s="128">
        <f t="shared" si="6"/>
        <v>0</v>
      </c>
      <c r="G134" s="128">
        <f t="shared" si="7"/>
        <v>4080743000</v>
      </c>
      <c r="H134" s="128">
        <f t="shared" si="8"/>
        <v>4080743000</v>
      </c>
      <c r="I134" s="127">
        <f t="shared" si="9"/>
        <v>0</v>
      </c>
    </row>
    <row r="135" spans="1:9">
      <c r="A135" s="129"/>
      <c r="B135" s="130" t="s">
        <v>161</v>
      </c>
      <c r="C135" s="129">
        <v>86</v>
      </c>
      <c r="D135" s="131"/>
      <c r="E135" s="131">
        <f t="shared" si="5"/>
        <v>0</v>
      </c>
      <c r="F135" s="131">
        <f t="shared" si="6"/>
        <v>0</v>
      </c>
      <c r="G135" s="131">
        <f t="shared" si="7"/>
        <v>0</v>
      </c>
      <c r="H135" s="131">
        <f t="shared" si="8"/>
        <v>0</v>
      </c>
      <c r="I135" s="132">
        <f t="shared" si="9"/>
        <v>0</v>
      </c>
    </row>
    <row r="136" spans="1:9">
      <c r="A136" s="129"/>
      <c r="B136" s="130" t="s">
        <v>162</v>
      </c>
      <c r="C136" s="129">
        <v>87</v>
      </c>
      <c r="D136" s="131">
        <f>SUM(D137:D149)</f>
        <v>4080743000</v>
      </c>
      <c r="E136" s="131">
        <f>SUM(E137:E149)</f>
        <v>4080743000</v>
      </c>
      <c r="F136" s="131">
        <f>SUM(F137:F150)</f>
        <v>0</v>
      </c>
      <c r="G136" s="131">
        <f>SUM(G137:G149)</f>
        <v>4080743000</v>
      </c>
      <c r="H136" s="131">
        <f>SUM(H137:H149)</f>
        <v>4080743000</v>
      </c>
      <c r="I136" s="132">
        <f t="shared" si="9"/>
        <v>0</v>
      </c>
    </row>
    <row r="137" spans="1:9">
      <c r="A137" s="129"/>
      <c r="B137" s="134" t="str">
        <f t="shared" ref="B137:B146" si="20">B117</f>
        <v>Học phẩm</v>
      </c>
      <c r="C137" s="129"/>
      <c r="D137" s="135">
        <f>'Biểu Thu 02'!D19</f>
        <v>0</v>
      </c>
      <c r="E137" s="131">
        <f>D137</f>
        <v>0</v>
      </c>
      <c r="F137" s="131"/>
      <c r="G137" s="131">
        <f>D137</f>
        <v>0</v>
      </c>
      <c r="H137" s="131">
        <f>G137</f>
        <v>0</v>
      </c>
      <c r="I137" s="132"/>
    </row>
    <row r="138" spans="1:9">
      <c r="A138" s="129"/>
      <c r="B138" s="134" t="str">
        <f t="shared" si="20"/>
        <v>Trang thiết bị bán trú (Tiền gửi ngân hàng)</v>
      </c>
      <c r="C138" s="129"/>
      <c r="D138" s="135">
        <f>'Biểu Thu 02'!D20</f>
        <v>75600000</v>
      </c>
      <c r="E138" s="131">
        <f t="shared" ref="E138:E149" si="21">D138</f>
        <v>75600000</v>
      </c>
      <c r="F138" s="131"/>
      <c r="G138" s="131">
        <f t="shared" ref="G138:G149" si="22">D138</f>
        <v>75600000</v>
      </c>
      <c r="H138" s="131">
        <f t="shared" ref="H138:H149" si="23">G138</f>
        <v>75600000</v>
      </c>
      <c r="I138" s="132"/>
    </row>
    <row r="139" spans="1:9">
      <c r="A139" s="129"/>
      <c r="B139" s="134" t="str">
        <f t="shared" si="20"/>
        <v xml:space="preserve">Chăm sóc bán trú </v>
      </c>
      <c r="C139" s="129"/>
      <c r="D139" s="135">
        <f>'Biểu Thu 02'!D21</f>
        <v>804405000</v>
      </c>
      <c r="E139" s="131">
        <f t="shared" si="21"/>
        <v>804405000</v>
      </c>
      <c r="F139" s="131"/>
      <c r="G139" s="131">
        <f t="shared" si="22"/>
        <v>804405000</v>
      </c>
      <c r="H139" s="131">
        <f t="shared" si="23"/>
        <v>804405000</v>
      </c>
      <c r="I139" s="132"/>
    </row>
    <row r="140" spans="1:9">
      <c r="A140" s="129"/>
      <c r="B140" s="134" t="str">
        <f t="shared" si="20"/>
        <v>Tiền ăn bán trú (Tiền gửi ngân hàng)</v>
      </c>
      <c r="C140" s="129"/>
      <c r="D140" s="135">
        <f>'Biểu Thu 02'!D23</f>
        <v>2031210000</v>
      </c>
      <c r="E140" s="131">
        <f t="shared" si="21"/>
        <v>2031210000</v>
      </c>
      <c r="F140" s="131"/>
      <c r="G140" s="131">
        <f t="shared" si="22"/>
        <v>2031210000</v>
      </c>
      <c r="H140" s="131">
        <f t="shared" si="23"/>
        <v>2031210000</v>
      </c>
      <c r="I140" s="132"/>
    </row>
    <row r="141" spans="1:9">
      <c r="A141" s="129"/>
      <c r="B141" s="134" t="str">
        <f t="shared" si="20"/>
        <v xml:space="preserve">Thu, chi nước uống học sinh </v>
      </c>
      <c r="C141" s="129"/>
      <c r="D141" s="135">
        <f>'Biểu Thu 02'!D24</f>
        <v>41448000</v>
      </c>
      <c r="E141" s="131">
        <f t="shared" si="21"/>
        <v>41448000</v>
      </c>
      <c r="F141" s="131"/>
      <c r="G141" s="131">
        <f t="shared" si="22"/>
        <v>41448000</v>
      </c>
      <c r="H141" s="131">
        <f t="shared" si="23"/>
        <v>41448000</v>
      </c>
      <c r="I141" s="132"/>
    </row>
    <row r="142" spans="1:9" hidden="1">
      <c r="A142" s="129"/>
      <c r="B142" s="134" t="str">
        <f t="shared" si="20"/>
        <v>Kinh phí được trích lại từ nguồn thu bảo hiểm y tế học sinh</v>
      </c>
      <c r="C142" s="129"/>
      <c r="D142" s="135">
        <f>'Biểu Thu 02'!D25</f>
        <v>0</v>
      </c>
      <c r="E142" s="131">
        <f t="shared" si="21"/>
        <v>0</v>
      </c>
      <c r="F142" s="131"/>
      <c r="G142" s="131">
        <f t="shared" si="22"/>
        <v>0</v>
      </c>
      <c r="H142" s="131">
        <f t="shared" si="23"/>
        <v>0</v>
      </c>
      <c r="I142" s="132"/>
    </row>
    <row r="143" spans="1:9" hidden="1">
      <c r="A143" s="129"/>
      <c r="B143" s="134" t="str">
        <f t="shared" si="20"/>
        <v>Thu chi viện trợ, quà biếu, tặng, cho</v>
      </c>
      <c r="C143" s="129"/>
      <c r="D143" s="135">
        <f>'Biểu Thu 02'!D26</f>
        <v>0</v>
      </c>
      <c r="E143" s="131">
        <f t="shared" si="21"/>
        <v>0</v>
      </c>
      <c r="F143" s="131"/>
      <c r="G143" s="131">
        <f t="shared" si="22"/>
        <v>0</v>
      </c>
      <c r="H143" s="131">
        <f t="shared" si="23"/>
        <v>0</v>
      </c>
      <c r="I143" s="132"/>
    </row>
    <row r="144" spans="1:9" hidden="1">
      <c r="A144" s="129"/>
      <c r="B144" s="134" t="str">
        <f t="shared" si="20"/>
        <v>Thu chi tài trợ</v>
      </c>
      <c r="C144" s="129"/>
      <c r="D144" s="135">
        <f>'Biểu Thu 02'!D27</f>
        <v>0</v>
      </c>
      <c r="E144" s="131">
        <f t="shared" si="21"/>
        <v>0</v>
      </c>
      <c r="F144" s="131"/>
      <c r="G144" s="131">
        <f t="shared" si="22"/>
        <v>0</v>
      </c>
      <c r="H144" s="131">
        <f t="shared" si="23"/>
        <v>0</v>
      </c>
      <c r="I144" s="132"/>
    </row>
    <row r="145" spans="1:9" ht="30" hidden="1">
      <c r="A145" s="129"/>
      <c r="B145" s="134" t="str">
        <f t="shared" si="20"/>
        <v>Các khoản thu về quần áo đồng phục, quần áo thể dục thể thao, phù hiệu</v>
      </c>
      <c r="C145" s="129"/>
      <c r="D145" s="135">
        <f>'Biểu Thu 02'!D28</f>
        <v>0</v>
      </c>
      <c r="E145" s="131">
        <f t="shared" si="21"/>
        <v>0</v>
      </c>
      <c r="F145" s="131"/>
      <c r="G145" s="131">
        <f t="shared" si="22"/>
        <v>0</v>
      </c>
      <c r="H145" s="131">
        <f t="shared" si="23"/>
        <v>0</v>
      </c>
      <c r="I145" s="132"/>
    </row>
    <row r="146" spans="1:9" hidden="1">
      <c r="A146" s="129"/>
      <c r="B146" s="134" t="str">
        <f t="shared" si="20"/>
        <v>Sổ liên lạc điện tử</v>
      </c>
      <c r="C146" s="129"/>
      <c r="D146" s="135">
        <f>'Biểu Thu 02'!D29</f>
        <v>0</v>
      </c>
      <c r="E146" s="131">
        <f t="shared" si="21"/>
        <v>0</v>
      </c>
      <c r="F146" s="131"/>
      <c r="G146" s="131">
        <f t="shared" si="22"/>
        <v>0</v>
      </c>
      <c r="H146" s="131">
        <f t="shared" si="23"/>
        <v>0</v>
      </c>
      <c r="I146" s="132"/>
    </row>
    <row r="147" spans="1:9">
      <c r="A147" s="129"/>
      <c r="B147" s="134" t="s">
        <v>528</v>
      </c>
      <c r="C147" s="129"/>
      <c r="D147" s="135">
        <f>'Biểu Thu 02'!D30</f>
        <v>249290000</v>
      </c>
      <c r="E147" s="131">
        <f t="shared" ref="E147" si="24">D147</f>
        <v>249290000</v>
      </c>
      <c r="F147" s="131"/>
      <c r="G147" s="131">
        <f t="shared" ref="G147" si="25">D147</f>
        <v>249290000</v>
      </c>
      <c r="H147" s="131">
        <f t="shared" ref="H147" si="26">G147</f>
        <v>249290000</v>
      </c>
      <c r="I147" s="132"/>
    </row>
    <row r="148" spans="1:9">
      <c r="A148" s="129"/>
      <c r="B148" s="134" t="str">
        <f>B129</f>
        <v xml:space="preserve">Học hè </v>
      </c>
      <c r="C148" s="129"/>
      <c r="D148" s="135">
        <f>'Biểu Thu 02'!D31</f>
        <v>639000000</v>
      </c>
      <c r="E148" s="131">
        <f t="shared" si="21"/>
        <v>639000000</v>
      </c>
      <c r="F148" s="131"/>
      <c r="G148" s="131">
        <f t="shared" si="22"/>
        <v>639000000</v>
      </c>
      <c r="H148" s="131">
        <f t="shared" si="23"/>
        <v>639000000</v>
      </c>
      <c r="I148" s="132"/>
    </row>
    <row r="149" spans="1:9">
      <c r="A149" s="129"/>
      <c r="B149" s="134" t="str">
        <f>B130</f>
        <v xml:space="preserve">Năng khiếu </v>
      </c>
      <c r="C149" s="129"/>
      <c r="D149" s="135">
        <f>'Biểu Thu 02'!D32</f>
        <v>239790000</v>
      </c>
      <c r="E149" s="131">
        <f t="shared" si="21"/>
        <v>239790000</v>
      </c>
      <c r="F149" s="131"/>
      <c r="G149" s="131">
        <f t="shared" si="22"/>
        <v>239790000</v>
      </c>
      <c r="H149" s="131">
        <f t="shared" si="23"/>
        <v>239790000</v>
      </c>
      <c r="I149" s="132"/>
    </row>
    <row r="150" spans="1:9" s="124" customFormat="1">
      <c r="A150" s="141"/>
      <c r="B150" s="142" t="str">
        <f>B131</f>
        <v xml:space="preserve"> - Các khoản thu từ hoạt động tài chính</v>
      </c>
      <c r="C150" s="141"/>
      <c r="D150" s="135">
        <f>'Biểu Thu 02'!D36</f>
        <v>276118</v>
      </c>
      <c r="E150" s="131">
        <f t="shared" ref="E150:E152" si="27">D150</f>
        <v>276118</v>
      </c>
      <c r="F150" s="131"/>
      <c r="G150" s="131">
        <f t="shared" ref="G150:G152" si="28">D150</f>
        <v>276118</v>
      </c>
      <c r="H150" s="131">
        <f t="shared" ref="H150:H152" si="29">G150</f>
        <v>276118</v>
      </c>
      <c r="I150" s="144"/>
    </row>
    <row r="151" spans="1:9">
      <c r="A151" s="129"/>
      <c r="B151" s="134" t="str">
        <f>B132</f>
        <v>Lãi tài khoản kho bạc</v>
      </c>
      <c r="C151" s="129"/>
      <c r="D151" s="135">
        <f>'Biểu Thu 02'!D37</f>
        <v>21752</v>
      </c>
      <c r="E151" s="131">
        <f t="shared" si="27"/>
        <v>21752</v>
      </c>
      <c r="F151" s="131"/>
      <c r="G151" s="131">
        <f t="shared" si="28"/>
        <v>21752</v>
      </c>
      <c r="H151" s="131">
        <f t="shared" si="29"/>
        <v>21752</v>
      </c>
      <c r="I151" s="132"/>
    </row>
    <row r="152" spans="1:9">
      <c r="A152" s="129"/>
      <c r="B152" s="134" t="str">
        <f>B133</f>
        <v>Lãi tài khoản tiền gửi ngân hàng</v>
      </c>
      <c r="C152" s="129"/>
      <c r="D152" s="135">
        <f>'Biểu Thu 02'!D38</f>
        <v>254366</v>
      </c>
      <c r="E152" s="131">
        <f t="shared" si="27"/>
        <v>254366</v>
      </c>
      <c r="F152" s="131"/>
      <c r="G152" s="131">
        <f t="shared" si="28"/>
        <v>254366</v>
      </c>
      <c r="H152" s="131">
        <f t="shared" si="29"/>
        <v>254366</v>
      </c>
      <c r="I152" s="132"/>
    </row>
    <row r="153" spans="1:9" ht="28.5" customHeight="1">
      <c r="A153" s="125">
        <v>4</v>
      </c>
      <c r="B153" s="126" t="s">
        <v>172</v>
      </c>
      <c r="C153" s="125">
        <v>88</v>
      </c>
      <c r="D153" s="128">
        <f>SUM(D154:D155)</f>
        <v>4080743000</v>
      </c>
      <c r="E153" s="128">
        <f t="shared" si="5"/>
        <v>4080743000</v>
      </c>
      <c r="F153" s="128">
        <f t="shared" si="6"/>
        <v>0</v>
      </c>
      <c r="G153" s="128">
        <f t="shared" si="7"/>
        <v>4080743000</v>
      </c>
      <c r="H153" s="128">
        <f t="shared" si="8"/>
        <v>4080743000</v>
      </c>
      <c r="I153" s="127">
        <f t="shared" si="9"/>
        <v>0</v>
      </c>
    </row>
    <row r="154" spans="1:9">
      <c r="A154" s="129"/>
      <c r="B154" s="130" t="s">
        <v>173</v>
      </c>
      <c r="C154" s="129">
        <v>89</v>
      </c>
      <c r="D154" s="131">
        <f>D96+D135</f>
        <v>0</v>
      </c>
      <c r="E154" s="131">
        <f t="shared" si="5"/>
        <v>0</v>
      </c>
      <c r="F154" s="131">
        <f t="shared" si="6"/>
        <v>0</v>
      </c>
      <c r="G154" s="131">
        <f t="shared" si="7"/>
        <v>0</v>
      </c>
      <c r="H154" s="131">
        <f t="shared" si="8"/>
        <v>0</v>
      </c>
      <c r="I154" s="132">
        <f t="shared" si="9"/>
        <v>0</v>
      </c>
    </row>
    <row r="155" spans="1:9">
      <c r="A155" s="129"/>
      <c r="B155" s="130" t="s">
        <v>174</v>
      </c>
      <c r="C155" s="129" t="s">
        <v>175</v>
      </c>
      <c r="D155" s="131">
        <f>SUM(D156:D168)</f>
        <v>4080743000</v>
      </c>
      <c r="E155" s="131">
        <f>SUM(E156:E168)</f>
        <v>4080743000</v>
      </c>
      <c r="F155" s="131">
        <f>SUM(F156:F169)</f>
        <v>0</v>
      </c>
      <c r="G155" s="131">
        <f>SUM(G156:G168)</f>
        <v>4080743000</v>
      </c>
      <c r="H155" s="131">
        <f>SUM(H156:H168)</f>
        <v>4080743000</v>
      </c>
      <c r="I155" s="132">
        <f t="shared" si="9"/>
        <v>0</v>
      </c>
    </row>
    <row r="156" spans="1:9">
      <c r="A156" s="129"/>
      <c r="B156" s="134" t="str">
        <f t="shared" ref="B156:B165" si="30">B137</f>
        <v>Học phẩm</v>
      </c>
      <c r="C156" s="129"/>
      <c r="D156" s="131">
        <f t="shared" ref="D156:D171" si="31">D98+D137</f>
        <v>0</v>
      </c>
      <c r="E156" s="131">
        <f>D156</f>
        <v>0</v>
      </c>
      <c r="F156" s="131"/>
      <c r="G156" s="131">
        <f>D156</f>
        <v>0</v>
      </c>
      <c r="H156" s="131">
        <f>G156</f>
        <v>0</v>
      </c>
      <c r="I156" s="132"/>
    </row>
    <row r="157" spans="1:9">
      <c r="A157" s="129"/>
      <c r="B157" s="134" t="str">
        <f t="shared" si="30"/>
        <v>Trang thiết bị bán trú (Tiền gửi ngân hàng)</v>
      </c>
      <c r="C157" s="129"/>
      <c r="D157" s="131">
        <f t="shared" si="31"/>
        <v>75600000</v>
      </c>
      <c r="E157" s="131">
        <f t="shared" ref="E157:E168" si="32">D157</f>
        <v>75600000</v>
      </c>
      <c r="F157" s="131"/>
      <c r="G157" s="131">
        <f t="shared" ref="G157:G168" si="33">D157</f>
        <v>75600000</v>
      </c>
      <c r="H157" s="131">
        <f t="shared" ref="H157:H168" si="34">G157</f>
        <v>75600000</v>
      </c>
      <c r="I157" s="132"/>
    </row>
    <row r="158" spans="1:9">
      <c r="A158" s="129"/>
      <c r="B158" s="134" t="str">
        <f t="shared" si="30"/>
        <v xml:space="preserve">Chăm sóc bán trú </v>
      </c>
      <c r="C158" s="129"/>
      <c r="D158" s="135">
        <f t="shared" si="31"/>
        <v>804405000</v>
      </c>
      <c r="E158" s="131">
        <f t="shared" si="32"/>
        <v>804405000</v>
      </c>
      <c r="F158" s="131"/>
      <c r="G158" s="131">
        <f t="shared" si="33"/>
        <v>804405000</v>
      </c>
      <c r="H158" s="131">
        <f t="shared" si="34"/>
        <v>804405000</v>
      </c>
      <c r="I158" s="132"/>
    </row>
    <row r="159" spans="1:9">
      <c r="A159" s="129"/>
      <c r="B159" s="134" t="str">
        <f t="shared" si="30"/>
        <v>Tiền ăn bán trú (Tiền gửi ngân hàng)</v>
      </c>
      <c r="C159" s="129"/>
      <c r="D159" s="135">
        <f t="shared" si="31"/>
        <v>2031210000</v>
      </c>
      <c r="E159" s="131">
        <f t="shared" si="32"/>
        <v>2031210000</v>
      </c>
      <c r="F159" s="131"/>
      <c r="G159" s="131">
        <f t="shared" si="33"/>
        <v>2031210000</v>
      </c>
      <c r="H159" s="131">
        <f t="shared" si="34"/>
        <v>2031210000</v>
      </c>
      <c r="I159" s="132"/>
    </row>
    <row r="160" spans="1:9">
      <c r="A160" s="129"/>
      <c r="B160" s="134" t="str">
        <f t="shared" si="30"/>
        <v xml:space="preserve">Thu, chi nước uống học sinh </v>
      </c>
      <c r="C160" s="129"/>
      <c r="D160" s="135">
        <f t="shared" si="31"/>
        <v>41448000</v>
      </c>
      <c r="E160" s="131">
        <f t="shared" si="32"/>
        <v>41448000</v>
      </c>
      <c r="F160" s="131"/>
      <c r="G160" s="131">
        <f t="shared" si="33"/>
        <v>41448000</v>
      </c>
      <c r="H160" s="131">
        <f t="shared" si="34"/>
        <v>41448000</v>
      </c>
      <c r="I160" s="132"/>
    </row>
    <row r="161" spans="1:9" ht="32.450000000000003" hidden="1" customHeight="1">
      <c r="A161" s="129"/>
      <c r="B161" s="134" t="str">
        <f t="shared" si="30"/>
        <v>Kinh phí được trích lại từ nguồn thu bảo hiểm y tế học sinh</v>
      </c>
      <c r="C161" s="129"/>
      <c r="D161" s="135">
        <f t="shared" si="31"/>
        <v>0</v>
      </c>
      <c r="E161" s="131">
        <f t="shared" si="32"/>
        <v>0</v>
      </c>
      <c r="F161" s="131"/>
      <c r="G161" s="131">
        <f t="shared" si="33"/>
        <v>0</v>
      </c>
      <c r="H161" s="131">
        <f t="shared" si="34"/>
        <v>0</v>
      </c>
      <c r="I161" s="132"/>
    </row>
    <row r="162" spans="1:9" hidden="1">
      <c r="A162" s="129"/>
      <c r="B162" s="134" t="str">
        <f t="shared" si="30"/>
        <v>Thu chi viện trợ, quà biếu, tặng, cho</v>
      </c>
      <c r="C162" s="129"/>
      <c r="D162" s="135">
        <f t="shared" si="31"/>
        <v>0</v>
      </c>
      <c r="E162" s="131">
        <f t="shared" si="32"/>
        <v>0</v>
      </c>
      <c r="F162" s="131"/>
      <c r="G162" s="131">
        <f t="shared" si="33"/>
        <v>0</v>
      </c>
      <c r="H162" s="131">
        <f t="shared" si="34"/>
        <v>0</v>
      </c>
      <c r="I162" s="132"/>
    </row>
    <row r="163" spans="1:9" hidden="1">
      <c r="A163" s="129"/>
      <c r="B163" s="134" t="str">
        <f t="shared" si="30"/>
        <v>Thu chi tài trợ</v>
      </c>
      <c r="C163" s="129"/>
      <c r="D163" s="135">
        <f t="shared" si="31"/>
        <v>0</v>
      </c>
      <c r="E163" s="131">
        <f t="shared" si="32"/>
        <v>0</v>
      </c>
      <c r="F163" s="131"/>
      <c r="G163" s="131">
        <f t="shared" si="33"/>
        <v>0</v>
      </c>
      <c r="H163" s="131">
        <f t="shared" si="34"/>
        <v>0</v>
      </c>
      <c r="I163" s="132"/>
    </row>
    <row r="164" spans="1:9" ht="30" hidden="1" customHeight="1">
      <c r="A164" s="129"/>
      <c r="B164" s="134" t="str">
        <f t="shared" si="30"/>
        <v>Các khoản thu về quần áo đồng phục, quần áo thể dục thể thao, phù hiệu</v>
      </c>
      <c r="C164" s="129"/>
      <c r="D164" s="135">
        <f t="shared" si="31"/>
        <v>0</v>
      </c>
      <c r="E164" s="131">
        <f t="shared" si="32"/>
        <v>0</v>
      </c>
      <c r="F164" s="131"/>
      <c r="G164" s="131">
        <f t="shared" si="33"/>
        <v>0</v>
      </c>
      <c r="H164" s="131">
        <f t="shared" si="34"/>
        <v>0</v>
      </c>
      <c r="I164" s="132"/>
    </row>
    <row r="165" spans="1:9" hidden="1">
      <c r="A165" s="129"/>
      <c r="B165" s="134" t="str">
        <f t="shared" si="30"/>
        <v>Sổ liên lạc điện tử</v>
      </c>
      <c r="C165" s="129"/>
      <c r="D165" s="135">
        <f t="shared" si="31"/>
        <v>0</v>
      </c>
      <c r="E165" s="131">
        <f t="shared" si="32"/>
        <v>0</v>
      </c>
      <c r="F165" s="131"/>
      <c r="G165" s="131">
        <f t="shared" si="33"/>
        <v>0</v>
      </c>
      <c r="H165" s="131">
        <f t="shared" si="34"/>
        <v>0</v>
      </c>
      <c r="I165" s="132"/>
    </row>
    <row r="166" spans="1:9">
      <c r="A166" s="129"/>
      <c r="B166" s="134" t="s">
        <v>528</v>
      </c>
      <c r="C166" s="129"/>
      <c r="D166" s="135">
        <f t="shared" si="31"/>
        <v>249290000</v>
      </c>
      <c r="E166" s="131">
        <f t="shared" ref="E166" si="35">D166</f>
        <v>249290000</v>
      </c>
      <c r="F166" s="131"/>
      <c r="G166" s="131">
        <f t="shared" ref="G166" si="36">D166</f>
        <v>249290000</v>
      </c>
      <c r="H166" s="131">
        <f t="shared" ref="H166" si="37">G166</f>
        <v>249290000</v>
      </c>
      <c r="I166" s="132"/>
    </row>
    <row r="167" spans="1:9">
      <c r="A167" s="129"/>
      <c r="B167" s="134" t="str">
        <f>B148</f>
        <v xml:space="preserve">Học hè </v>
      </c>
      <c r="C167" s="129"/>
      <c r="D167" s="135">
        <f t="shared" si="31"/>
        <v>639000000</v>
      </c>
      <c r="E167" s="131">
        <f t="shared" si="32"/>
        <v>639000000</v>
      </c>
      <c r="F167" s="131"/>
      <c r="G167" s="131">
        <f t="shared" si="33"/>
        <v>639000000</v>
      </c>
      <c r="H167" s="131">
        <f t="shared" si="34"/>
        <v>639000000</v>
      </c>
      <c r="I167" s="132"/>
    </row>
    <row r="168" spans="1:9">
      <c r="A168" s="129"/>
      <c r="B168" s="134" t="str">
        <f>B149</f>
        <v xml:space="preserve">Năng khiếu </v>
      </c>
      <c r="C168" s="129"/>
      <c r="D168" s="135">
        <f t="shared" si="31"/>
        <v>239790000</v>
      </c>
      <c r="E168" s="131">
        <f t="shared" si="32"/>
        <v>239790000</v>
      </c>
      <c r="F168" s="131"/>
      <c r="G168" s="131">
        <f t="shared" si="33"/>
        <v>239790000</v>
      </c>
      <c r="H168" s="131">
        <f t="shared" si="34"/>
        <v>239790000</v>
      </c>
      <c r="I168" s="132"/>
    </row>
    <row r="169" spans="1:9" s="124" customFormat="1">
      <c r="A169" s="141"/>
      <c r="B169" s="142" t="str">
        <f>B150</f>
        <v xml:space="preserve"> - Các khoản thu từ hoạt động tài chính</v>
      </c>
      <c r="C169" s="141"/>
      <c r="D169" s="135">
        <f t="shared" si="31"/>
        <v>276118</v>
      </c>
      <c r="E169" s="131">
        <f t="shared" ref="E169:E171" si="38">D169</f>
        <v>276118</v>
      </c>
      <c r="F169" s="131"/>
      <c r="G169" s="131">
        <f t="shared" ref="G169:G171" si="39">D169</f>
        <v>276118</v>
      </c>
      <c r="H169" s="131">
        <f t="shared" ref="H169:H171" si="40">G169</f>
        <v>276118</v>
      </c>
      <c r="I169" s="144"/>
    </row>
    <row r="170" spans="1:9">
      <c r="A170" s="129"/>
      <c r="B170" s="134" t="str">
        <f>B151</f>
        <v>Lãi tài khoản kho bạc</v>
      </c>
      <c r="C170" s="129"/>
      <c r="D170" s="135">
        <f t="shared" si="31"/>
        <v>21752</v>
      </c>
      <c r="E170" s="131">
        <f t="shared" si="38"/>
        <v>21752</v>
      </c>
      <c r="F170" s="131"/>
      <c r="G170" s="131">
        <f t="shared" si="39"/>
        <v>21752</v>
      </c>
      <c r="H170" s="131">
        <f t="shared" si="40"/>
        <v>21752</v>
      </c>
      <c r="I170" s="132"/>
    </row>
    <row r="171" spans="1:9">
      <c r="A171" s="129"/>
      <c r="B171" s="134" t="str">
        <f>B152</f>
        <v>Lãi tài khoản tiền gửi ngân hàng</v>
      </c>
      <c r="C171" s="129"/>
      <c r="D171" s="135">
        <f t="shared" si="31"/>
        <v>254366</v>
      </c>
      <c r="E171" s="131">
        <f t="shared" si="38"/>
        <v>254366</v>
      </c>
      <c r="F171" s="131"/>
      <c r="G171" s="131">
        <f t="shared" si="39"/>
        <v>254366</v>
      </c>
      <c r="H171" s="131">
        <f t="shared" si="40"/>
        <v>254366</v>
      </c>
      <c r="I171" s="132"/>
    </row>
    <row r="172" spans="1:9">
      <c r="A172" s="145">
        <v>5</v>
      </c>
      <c r="B172" s="146" t="s">
        <v>499</v>
      </c>
      <c r="C172" s="72">
        <v>91</v>
      </c>
      <c r="D172" s="209">
        <f>D173+D174</f>
        <v>4044417269</v>
      </c>
      <c r="E172" s="209">
        <f>E173+E174</f>
        <v>4044417269</v>
      </c>
      <c r="F172" s="209"/>
      <c r="G172" s="209">
        <f>G173+G174</f>
        <v>4044417269</v>
      </c>
      <c r="H172" s="209">
        <f>H173+H174</f>
        <v>4044417269</v>
      </c>
      <c r="I172" s="70"/>
    </row>
    <row r="173" spans="1:9">
      <c r="A173" s="147"/>
      <c r="B173" s="368" t="s">
        <v>500</v>
      </c>
      <c r="C173" s="369">
        <v>92</v>
      </c>
      <c r="D173" s="70"/>
      <c r="E173" s="70"/>
      <c r="F173" s="70"/>
      <c r="G173" s="70"/>
      <c r="H173" s="70"/>
      <c r="I173" s="70"/>
    </row>
    <row r="174" spans="1:9">
      <c r="A174" s="147"/>
      <c r="B174" s="368" t="s">
        <v>501</v>
      </c>
      <c r="C174" s="369">
        <v>93</v>
      </c>
      <c r="D174" s="131">
        <f>SUM(D175:D187)</f>
        <v>4044417269</v>
      </c>
      <c r="E174" s="131">
        <f>SUM(E175:E187)</f>
        <v>4044417269</v>
      </c>
      <c r="F174" s="131">
        <f>SUM(F175:F188)</f>
        <v>0</v>
      </c>
      <c r="G174" s="131">
        <f>SUM(G175:G187)</f>
        <v>4044417269</v>
      </c>
      <c r="H174" s="131">
        <f>SUM(H175:H187)</f>
        <v>4044417269</v>
      </c>
      <c r="I174" s="70"/>
    </row>
    <row r="175" spans="1:9">
      <c r="A175" s="129"/>
      <c r="B175" s="134" t="str">
        <f t="shared" ref="B175:B184" si="41">B156</f>
        <v>Học phẩm</v>
      </c>
      <c r="C175" s="129"/>
      <c r="D175" s="135">
        <f>'Biểu Thu 02'!E19</f>
        <v>0</v>
      </c>
      <c r="E175" s="131">
        <f>D175</f>
        <v>0</v>
      </c>
      <c r="F175" s="131"/>
      <c r="G175" s="131">
        <f>D175</f>
        <v>0</v>
      </c>
      <c r="H175" s="131">
        <f>G175</f>
        <v>0</v>
      </c>
      <c r="I175" s="132"/>
    </row>
    <row r="176" spans="1:9">
      <c r="A176" s="129"/>
      <c r="B176" s="134" t="str">
        <f t="shared" si="41"/>
        <v>Trang thiết bị bán trú (Tiền gửi ngân hàng)</v>
      </c>
      <c r="C176" s="129"/>
      <c r="D176" s="135">
        <f>'Biểu Thu 02'!E20+'Biểu Thu 02'!F20</f>
        <v>66194700</v>
      </c>
      <c r="E176" s="131">
        <f t="shared" ref="E176:E187" si="42">D176</f>
        <v>66194700</v>
      </c>
      <c r="F176" s="131"/>
      <c r="G176" s="131">
        <f t="shared" ref="G176:G187" si="43">D176</f>
        <v>66194700</v>
      </c>
      <c r="H176" s="131">
        <f t="shared" ref="H176:H187" si="44">G176</f>
        <v>66194700</v>
      </c>
      <c r="I176" s="132"/>
    </row>
    <row r="177" spans="1:9">
      <c r="A177" s="129"/>
      <c r="B177" s="134" t="str">
        <f t="shared" si="41"/>
        <v xml:space="preserve">Chăm sóc bán trú </v>
      </c>
      <c r="C177" s="129"/>
      <c r="D177" s="135">
        <f>'Biểu Thu 02'!E21+'Biểu Thu 02'!F21</f>
        <v>804405000</v>
      </c>
      <c r="E177" s="131">
        <f t="shared" si="42"/>
        <v>804405000</v>
      </c>
      <c r="F177" s="131"/>
      <c r="G177" s="131">
        <f t="shared" si="43"/>
        <v>804405000</v>
      </c>
      <c r="H177" s="131">
        <f t="shared" si="44"/>
        <v>804405000</v>
      </c>
      <c r="I177" s="132"/>
    </row>
    <row r="178" spans="1:9">
      <c r="A178" s="129"/>
      <c r="B178" s="134" t="str">
        <f t="shared" si="41"/>
        <v>Tiền ăn bán trú (Tiền gửi ngân hàng)</v>
      </c>
      <c r="C178" s="129"/>
      <c r="D178" s="135">
        <f>'Biểu Thu 02'!E23+'Biểu Thu 02'!F23</f>
        <v>2031210000</v>
      </c>
      <c r="E178" s="131">
        <f t="shared" si="42"/>
        <v>2031210000</v>
      </c>
      <c r="F178" s="131"/>
      <c r="G178" s="131">
        <f t="shared" si="43"/>
        <v>2031210000</v>
      </c>
      <c r="H178" s="131">
        <f t="shared" si="44"/>
        <v>2031210000</v>
      </c>
      <c r="I178" s="132"/>
    </row>
    <row r="179" spans="1:9">
      <c r="A179" s="129"/>
      <c r="B179" s="134" t="str">
        <f t="shared" si="41"/>
        <v xml:space="preserve">Thu, chi nước uống học sinh </v>
      </c>
      <c r="C179" s="129"/>
      <c r="D179" s="135">
        <f>'Biểu Thu 02'!E24+'Biểu Thu 02'!F24</f>
        <v>41448000</v>
      </c>
      <c r="E179" s="131">
        <f t="shared" si="42"/>
        <v>41448000</v>
      </c>
      <c r="F179" s="131"/>
      <c r="G179" s="131">
        <f t="shared" si="43"/>
        <v>41448000</v>
      </c>
      <c r="H179" s="131">
        <f t="shared" si="44"/>
        <v>41448000</v>
      </c>
      <c r="I179" s="132"/>
    </row>
    <row r="180" spans="1:9" ht="26.45" hidden="1" customHeight="1">
      <c r="A180" s="129"/>
      <c r="B180" s="134" t="str">
        <f t="shared" si="41"/>
        <v>Kinh phí được trích lại từ nguồn thu bảo hiểm y tế học sinh</v>
      </c>
      <c r="C180" s="129"/>
      <c r="D180" s="135">
        <f>'Biểu Thu 02'!E25</f>
        <v>0</v>
      </c>
      <c r="E180" s="131">
        <f t="shared" si="42"/>
        <v>0</v>
      </c>
      <c r="F180" s="131"/>
      <c r="G180" s="131">
        <f t="shared" si="43"/>
        <v>0</v>
      </c>
      <c r="H180" s="131">
        <f t="shared" si="44"/>
        <v>0</v>
      </c>
      <c r="I180" s="132"/>
    </row>
    <row r="181" spans="1:9" hidden="1">
      <c r="A181" s="129"/>
      <c r="B181" s="134" t="str">
        <f t="shared" si="41"/>
        <v>Thu chi viện trợ, quà biếu, tặng, cho</v>
      </c>
      <c r="C181" s="129"/>
      <c r="D181" s="135">
        <f>'Biểu Thu 02'!E26</f>
        <v>0</v>
      </c>
      <c r="E181" s="131">
        <f t="shared" si="42"/>
        <v>0</v>
      </c>
      <c r="F181" s="131"/>
      <c r="G181" s="131">
        <f t="shared" si="43"/>
        <v>0</v>
      </c>
      <c r="H181" s="131">
        <f t="shared" si="44"/>
        <v>0</v>
      </c>
      <c r="I181" s="132"/>
    </row>
    <row r="182" spans="1:9" hidden="1">
      <c r="A182" s="129"/>
      <c r="B182" s="134" t="str">
        <f t="shared" si="41"/>
        <v>Thu chi tài trợ</v>
      </c>
      <c r="C182" s="129"/>
      <c r="D182" s="135">
        <f>'Biểu Thu 02'!E27</f>
        <v>0</v>
      </c>
      <c r="E182" s="131">
        <f t="shared" si="42"/>
        <v>0</v>
      </c>
      <c r="F182" s="131"/>
      <c r="G182" s="131">
        <f t="shared" si="43"/>
        <v>0</v>
      </c>
      <c r="H182" s="131">
        <f t="shared" si="44"/>
        <v>0</v>
      </c>
      <c r="I182" s="132"/>
    </row>
    <row r="183" spans="1:9" ht="28.9" hidden="1" customHeight="1">
      <c r="A183" s="129"/>
      <c r="B183" s="134" t="str">
        <f t="shared" si="41"/>
        <v>Các khoản thu về quần áo đồng phục, quần áo thể dục thể thao, phù hiệu</v>
      </c>
      <c r="C183" s="129"/>
      <c r="D183" s="135">
        <f>'Biểu Thu 02'!E28</f>
        <v>0</v>
      </c>
      <c r="E183" s="131">
        <f t="shared" si="42"/>
        <v>0</v>
      </c>
      <c r="F183" s="131"/>
      <c r="G183" s="131">
        <f t="shared" si="43"/>
        <v>0</v>
      </c>
      <c r="H183" s="131">
        <f t="shared" si="44"/>
        <v>0</v>
      </c>
      <c r="I183" s="132"/>
    </row>
    <row r="184" spans="1:9" hidden="1">
      <c r="A184" s="129"/>
      <c r="B184" s="134" t="str">
        <f t="shared" si="41"/>
        <v>Sổ liên lạc điện tử</v>
      </c>
      <c r="C184" s="129"/>
      <c r="D184" s="135">
        <f>'Biểu Thu 02'!E29</f>
        <v>0</v>
      </c>
      <c r="E184" s="131">
        <f t="shared" si="42"/>
        <v>0</v>
      </c>
      <c r="F184" s="131"/>
      <c r="G184" s="131">
        <f t="shared" si="43"/>
        <v>0</v>
      </c>
      <c r="H184" s="131">
        <f t="shared" si="44"/>
        <v>0</v>
      </c>
      <c r="I184" s="132"/>
    </row>
    <row r="185" spans="1:9">
      <c r="A185" s="129"/>
      <c r="B185" s="134" t="s">
        <v>528</v>
      </c>
      <c r="C185" s="129"/>
      <c r="D185" s="135">
        <f>'Biểu Thu 02'!E30+'Biểu Thu 02'!F30</f>
        <v>248932369</v>
      </c>
      <c r="E185" s="131">
        <f t="shared" ref="E185" si="45">D185</f>
        <v>248932369</v>
      </c>
      <c r="F185" s="131"/>
      <c r="G185" s="131">
        <f t="shared" ref="G185" si="46">D185</f>
        <v>248932369</v>
      </c>
      <c r="H185" s="131">
        <f t="shared" ref="H185" si="47">G185</f>
        <v>248932369</v>
      </c>
      <c r="I185" s="132"/>
    </row>
    <row r="186" spans="1:9">
      <c r="A186" s="129"/>
      <c r="B186" s="134" t="str">
        <f>B167</f>
        <v xml:space="preserve">Học hè </v>
      </c>
      <c r="C186" s="129"/>
      <c r="D186" s="135">
        <f>'Biểu Thu 02'!E31+'Biểu Thu 02'!F31</f>
        <v>636361000</v>
      </c>
      <c r="E186" s="131">
        <f t="shared" si="42"/>
        <v>636361000</v>
      </c>
      <c r="F186" s="131"/>
      <c r="G186" s="131">
        <f t="shared" si="43"/>
        <v>636361000</v>
      </c>
      <c r="H186" s="131">
        <f t="shared" si="44"/>
        <v>636361000</v>
      </c>
      <c r="I186" s="132"/>
    </row>
    <row r="187" spans="1:9">
      <c r="A187" s="129"/>
      <c r="B187" s="134" t="str">
        <f>B168</f>
        <v xml:space="preserve">Năng khiếu </v>
      </c>
      <c r="C187" s="129"/>
      <c r="D187" s="135">
        <f>'Biểu Thu 02'!E32+'Biểu Thu 02'!F32</f>
        <v>215866200</v>
      </c>
      <c r="E187" s="131">
        <f t="shared" si="42"/>
        <v>215866200</v>
      </c>
      <c r="F187" s="131"/>
      <c r="G187" s="131">
        <f t="shared" si="43"/>
        <v>215866200</v>
      </c>
      <c r="H187" s="131">
        <f t="shared" si="44"/>
        <v>215866200</v>
      </c>
      <c r="I187" s="132"/>
    </row>
    <row r="188" spans="1:9" s="124" customFormat="1">
      <c r="A188" s="141"/>
      <c r="B188" s="142" t="str">
        <f>B169</f>
        <v xml:space="preserve"> - Các khoản thu từ hoạt động tài chính</v>
      </c>
      <c r="C188" s="141"/>
      <c r="D188" s="143">
        <f>'Biểu Thu 02'!E36</f>
        <v>272608</v>
      </c>
      <c r="E188" s="143">
        <f t="shared" ref="E188:E190" si="48">D188</f>
        <v>272608</v>
      </c>
      <c r="F188" s="143"/>
      <c r="G188" s="143">
        <f t="shared" ref="G188:G190" si="49">D188</f>
        <v>272608</v>
      </c>
      <c r="H188" s="143">
        <f t="shared" ref="H188:H190" si="50">G188</f>
        <v>272608</v>
      </c>
      <c r="I188" s="144"/>
    </row>
    <row r="189" spans="1:9">
      <c r="A189" s="129"/>
      <c r="B189" s="134" t="str">
        <f>B170</f>
        <v>Lãi tài khoản kho bạc</v>
      </c>
      <c r="C189" s="129"/>
      <c r="D189" s="135">
        <f>'Biểu Thu 02'!E37</f>
        <v>18242</v>
      </c>
      <c r="E189" s="131">
        <f t="shared" si="48"/>
        <v>18242</v>
      </c>
      <c r="F189" s="131"/>
      <c r="G189" s="131">
        <f t="shared" si="49"/>
        <v>18242</v>
      </c>
      <c r="H189" s="131">
        <f t="shared" si="50"/>
        <v>18242</v>
      </c>
      <c r="I189" s="132"/>
    </row>
    <row r="190" spans="1:9">
      <c r="A190" s="129"/>
      <c r="B190" s="134" t="str">
        <f>B171</f>
        <v>Lãi tài khoản tiền gửi ngân hàng</v>
      </c>
      <c r="C190" s="129"/>
      <c r="D190" s="135">
        <f>'Biểu Thu 02'!E38</f>
        <v>254366</v>
      </c>
      <c r="E190" s="131">
        <f t="shared" si="48"/>
        <v>254366</v>
      </c>
      <c r="F190" s="131"/>
      <c r="G190" s="131">
        <f t="shared" si="49"/>
        <v>254366</v>
      </c>
      <c r="H190" s="131">
        <f t="shared" si="50"/>
        <v>254366</v>
      </c>
      <c r="I190" s="132"/>
    </row>
    <row r="191" spans="1:9" ht="31.5">
      <c r="A191" s="145">
        <v>6</v>
      </c>
      <c r="B191" s="146" t="s">
        <v>502</v>
      </c>
      <c r="C191" s="72">
        <v>94</v>
      </c>
      <c r="D191" s="209">
        <f>D192+D193</f>
        <v>36325731</v>
      </c>
      <c r="E191" s="209">
        <f>E192+E193</f>
        <v>36325731</v>
      </c>
      <c r="F191" s="209"/>
      <c r="G191" s="209">
        <f>G192+G193</f>
        <v>36325731</v>
      </c>
      <c r="H191" s="209">
        <f>H192+H193</f>
        <v>36325731</v>
      </c>
      <c r="I191" s="70"/>
    </row>
    <row r="192" spans="1:9">
      <c r="A192" s="147"/>
      <c r="B192" s="368" t="s">
        <v>503</v>
      </c>
      <c r="C192" s="369">
        <v>95</v>
      </c>
      <c r="D192" s="70"/>
      <c r="E192" s="70"/>
      <c r="F192" s="70"/>
      <c r="G192" s="70"/>
      <c r="H192" s="70"/>
      <c r="I192" s="70"/>
    </row>
    <row r="193" spans="1:10">
      <c r="A193" s="148"/>
      <c r="B193" s="370" t="s">
        <v>504</v>
      </c>
      <c r="C193" s="371">
        <v>96</v>
      </c>
      <c r="D193" s="131">
        <f>SUM(D194:D206)</f>
        <v>36325731</v>
      </c>
      <c r="E193" s="131">
        <f>SUM(E194:E206)</f>
        <v>36325731</v>
      </c>
      <c r="F193" s="131">
        <f>SUM(F194:F207)</f>
        <v>0</v>
      </c>
      <c r="G193" s="131">
        <f>SUM(G194:G206)</f>
        <v>36325731</v>
      </c>
      <c r="H193" s="131">
        <f>SUM(H194:H206)</f>
        <v>36325731</v>
      </c>
      <c r="I193" s="78"/>
      <c r="J193" s="80"/>
    </row>
    <row r="194" spans="1:10">
      <c r="A194" s="71"/>
      <c r="B194" s="69" t="str">
        <f t="shared" ref="B194:B203" si="51">B175</f>
        <v>Học phẩm</v>
      </c>
      <c r="C194" s="69"/>
      <c r="D194" s="70">
        <f t="shared" ref="D194:D209" si="52">D156-D175</f>
        <v>0</v>
      </c>
      <c r="E194" s="70">
        <f>D194</f>
        <v>0</v>
      </c>
      <c r="F194" s="70"/>
      <c r="G194" s="70">
        <f>D194</f>
        <v>0</v>
      </c>
      <c r="H194" s="70">
        <f>G194</f>
        <v>0</v>
      </c>
      <c r="I194" s="79"/>
      <c r="J194" s="81"/>
    </row>
    <row r="195" spans="1:10">
      <c r="A195" s="71"/>
      <c r="B195" s="69" t="str">
        <f t="shared" si="51"/>
        <v>Trang thiết bị bán trú (Tiền gửi ngân hàng)</v>
      </c>
      <c r="C195" s="69"/>
      <c r="D195" s="70">
        <f t="shared" si="52"/>
        <v>9405300</v>
      </c>
      <c r="E195" s="70">
        <f t="shared" ref="E195:E206" si="53">D195</f>
        <v>9405300</v>
      </c>
      <c r="F195" s="70"/>
      <c r="G195" s="70">
        <f t="shared" ref="G195:G206" si="54">D195</f>
        <v>9405300</v>
      </c>
      <c r="H195" s="70">
        <f t="shared" ref="H195:H206" si="55">G195</f>
        <v>9405300</v>
      </c>
      <c r="I195" s="79"/>
      <c r="J195" s="81"/>
    </row>
    <row r="196" spans="1:10">
      <c r="A196" s="71"/>
      <c r="B196" s="69" t="str">
        <f t="shared" si="51"/>
        <v xml:space="preserve">Chăm sóc bán trú </v>
      </c>
      <c r="C196" s="69"/>
      <c r="D196" s="70">
        <f t="shared" si="52"/>
        <v>0</v>
      </c>
      <c r="E196" s="70">
        <f t="shared" si="53"/>
        <v>0</v>
      </c>
      <c r="F196" s="70"/>
      <c r="G196" s="70">
        <f t="shared" si="54"/>
        <v>0</v>
      </c>
      <c r="H196" s="70">
        <f t="shared" si="55"/>
        <v>0</v>
      </c>
      <c r="I196" s="79"/>
      <c r="J196" s="81"/>
    </row>
    <row r="197" spans="1:10">
      <c r="A197" s="71"/>
      <c r="B197" s="69" t="str">
        <f t="shared" si="51"/>
        <v>Tiền ăn bán trú (Tiền gửi ngân hàng)</v>
      </c>
      <c r="C197" s="69"/>
      <c r="D197" s="70">
        <f t="shared" si="52"/>
        <v>0</v>
      </c>
      <c r="E197" s="70">
        <f t="shared" si="53"/>
        <v>0</v>
      </c>
      <c r="F197" s="70"/>
      <c r="G197" s="70">
        <f t="shared" si="54"/>
        <v>0</v>
      </c>
      <c r="H197" s="70">
        <f t="shared" si="55"/>
        <v>0</v>
      </c>
      <c r="I197" s="79"/>
      <c r="J197" s="81"/>
    </row>
    <row r="198" spans="1:10">
      <c r="A198" s="71"/>
      <c r="B198" s="69" t="str">
        <f t="shared" si="51"/>
        <v xml:space="preserve">Thu, chi nước uống học sinh </v>
      </c>
      <c r="C198" s="69"/>
      <c r="D198" s="70">
        <f t="shared" si="52"/>
        <v>0</v>
      </c>
      <c r="E198" s="70">
        <f t="shared" si="53"/>
        <v>0</v>
      </c>
      <c r="F198" s="70"/>
      <c r="G198" s="70">
        <f t="shared" si="54"/>
        <v>0</v>
      </c>
      <c r="H198" s="70">
        <f t="shared" si="55"/>
        <v>0</v>
      </c>
      <c r="I198" s="79"/>
      <c r="J198" s="81"/>
    </row>
    <row r="199" spans="1:10" hidden="1">
      <c r="A199" s="71"/>
      <c r="B199" s="69" t="str">
        <f t="shared" si="51"/>
        <v>Kinh phí được trích lại từ nguồn thu bảo hiểm y tế học sinh</v>
      </c>
      <c r="C199" s="69"/>
      <c r="D199" s="70">
        <f t="shared" si="52"/>
        <v>0</v>
      </c>
      <c r="E199" s="70">
        <f t="shared" si="53"/>
        <v>0</v>
      </c>
      <c r="F199" s="70"/>
      <c r="G199" s="70">
        <f t="shared" si="54"/>
        <v>0</v>
      </c>
      <c r="H199" s="70">
        <f t="shared" si="55"/>
        <v>0</v>
      </c>
      <c r="I199" s="79"/>
      <c r="J199" s="81"/>
    </row>
    <row r="200" spans="1:10" hidden="1">
      <c r="A200" s="71"/>
      <c r="B200" s="69" t="str">
        <f t="shared" si="51"/>
        <v>Thu chi viện trợ, quà biếu, tặng, cho</v>
      </c>
      <c r="C200" s="69"/>
      <c r="D200" s="70">
        <f t="shared" si="52"/>
        <v>0</v>
      </c>
      <c r="E200" s="70">
        <f t="shared" si="53"/>
        <v>0</v>
      </c>
      <c r="F200" s="70"/>
      <c r="G200" s="70">
        <f t="shared" si="54"/>
        <v>0</v>
      </c>
      <c r="H200" s="70">
        <f t="shared" si="55"/>
        <v>0</v>
      </c>
      <c r="I200" s="79"/>
      <c r="J200" s="81"/>
    </row>
    <row r="201" spans="1:10" hidden="1">
      <c r="A201" s="71"/>
      <c r="B201" s="69" t="str">
        <f t="shared" si="51"/>
        <v>Thu chi tài trợ</v>
      </c>
      <c r="C201" s="69"/>
      <c r="D201" s="70">
        <f t="shared" si="52"/>
        <v>0</v>
      </c>
      <c r="E201" s="70">
        <f t="shared" si="53"/>
        <v>0</v>
      </c>
      <c r="F201" s="70"/>
      <c r="G201" s="70">
        <f t="shared" si="54"/>
        <v>0</v>
      </c>
      <c r="H201" s="70">
        <f t="shared" si="55"/>
        <v>0</v>
      </c>
      <c r="I201" s="79"/>
      <c r="J201" s="81"/>
    </row>
    <row r="202" spans="1:10" ht="31.5" hidden="1">
      <c r="A202" s="71"/>
      <c r="B202" s="69" t="str">
        <f t="shared" si="51"/>
        <v>Các khoản thu về quần áo đồng phục, quần áo thể dục thể thao, phù hiệu</v>
      </c>
      <c r="C202" s="69"/>
      <c r="D202" s="70">
        <f t="shared" si="52"/>
        <v>0</v>
      </c>
      <c r="E202" s="70">
        <f t="shared" si="53"/>
        <v>0</v>
      </c>
      <c r="F202" s="70"/>
      <c r="G202" s="70">
        <f t="shared" si="54"/>
        <v>0</v>
      </c>
      <c r="H202" s="70">
        <f t="shared" si="55"/>
        <v>0</v>
      </c>
      <c r="I202" s="79"/>
      <c r="J202" s="81"/>
    </row>
    <row r="203" spans="1:10" hidden="1">
      <c r="A203" s="71"/>
      <c r="B203" s="69" t="str">
        <f t="shared" si="51"/>
        <v>Sổ liên lạc điện tử</v>
      </c>
      <c r="C203" s="69"/>
      <c r="D203" s="70">
        <f t="shared" si="52"/>
        <v>0</v>
      </c>
      <c r="E203" s="70">
        <f t="shared" si="53"/>
        <v>0</v>
      </c>
      <c r="F203" s="70"/>
      <c r="G203" s="70">
        <f t="shared" si="54"/>
        <v>0</v>
      </c>
      <c r="H203" s="70">
        <f t="shared" si="55"/>
        <v>0</v>
      </c>
      <c r="I203" s="79"/>
      <c r="J203" s="81"/>
    </row>
    <row r="204" spans="1:10">
      <c r="A204" s="71"/>
      <c r="B204" s="134" t="s">
        <v>528</v>
      </c>
      <c r="C204" s="69"/>
      <c r="D204" s="70">
        <f t="shared" si="52"/>
        <v>357631</v>
      </c>
      <c r="E204" s="70">
        <f t="shared" ref="E204" si="56">D204</f>
        <v>357631</v>
      </c>
      <c r="F204" s="70"/>
      <c r="G204" s="70">
        <f t="shared" ref="G204" si="57">D204</f>
        <v>357631</v>
      </c>
      <c r="H204" s="70">
        <f t="shared" ref="H204" si="58">G204</f>
        <v>357631</v>
      </c>
      <c r="I204" s="79"/>
      <c r="J204" s="81"/>
    </row>
    <row r="205" spans="1:10">
      <c r="A205" s="71"/>
      <c r="B205" s="69" t="str">
        <f>B186</f>
        <v xml:space="preserve">Học hè </v>
      </c>
      <c r="C205" s="69"/>
      <c r="D205" s="70">
        <f t="shared" si="52"/>
        <v>2639000</v>
      </c>
      <c r="E205" s="70">
        <f t="shared" si="53"/>
        <v>2639000</v>
      </c>
      <c r="F205" s="70"/>
      <c r="G205" s="70">
        <f t="shared" si="54"/>
        <v>2639000</v>
      </c>
      <c r="H205" s="70">
        <f t="shared" si="55"/>
        <v>2639000</v>
      </c>
      <c r="I205" s="79"/>
      <c r="J205" s="81"/>
    </row>
    <row r="206" spans="1:10">
      <c r="A206" s="71"/>
      <c r="B206" s="69" t="str">
        <f>B187</f>
        <v xml:space="preserve">Năng khiếu </v>
      </c>
      <c r="C206" s="69"/>
      <c r="D206" s="70">
        <f t="shared" si="52"/>
        <v>23923800</v>
      </c>
      <c r="E206" s="70">
        <f t="shared" si="53"/>
        <v>23923800</v>
      </c>
      <c r="F206" s="70"/>
      <c r="G206" s="70">
        <f t="shared" si="54"/>
        <v>23923800</v>
      </c>
      <c r="H206" s="70">
        <f t="shared" si="55"/>
        <v>23923800</v>
      </c>
      <c r="I206" s="79"/>
      <c r="J206" s="81"/>
    </row>
    <row r="207" spans="1:10" s="124" customFormat="1">
      <c r="A207" s="120"/>
      <c r="B207" s="121" t="str">
        <f>B188</f>
        <v xml:space="preserve"> - Các khoản thu từ hoạt động tài chính</v>
      </c>
      <c r="C207" s="121"/>
      <c r="D207" s="70">
        <f t="shared" si="52"/>
        <v>3510</v>
      </c>
      <c r="E207" s="70">
        <f t="shared" ref="E207:E209" si="59">D207</f>
        <v>3510</v>
      </c>
      <c r="F207" s="70"/>
      <c r="G207" s="70">
        <f t="shared" ref="G207:G209" si="60">D207</f>
        <v>3510</v>
      </c>
      <c r="H207" s="70">
        <f t="shared" ref="H207:H209" si="61">G207</f>
        <v>3510</v>
      </c>
      <c r="I207" s="122"/>
      <c r="J207" s="123"/>
    </row>
    <row r="208" spans="1:10">
      <c r="A208" s="71"/>
      <c r="B208" s="69" t="str">
        <f>B189</f>
        <v>Lãi tài khoản kho bạc</v>
      </c>
      <c r="C208" s="69"/>
      <c r="D208" s="70">
        <f t="shared" si="52"/>
        <v>3510</v>
      </c>
      <c r="E208" s="70">
        <f t="shared" si="59"/>
        <v>3510</v>
      </c>
      <c r="F208" s="70"/>
      <c r="G208" s="70">
        <f t="shared" si="60"/>
        <v>3510</v>
      </c>
      <c r="H208" s="70">
        <f t="shared" si="61"/>
        <v>3510</v>
      </c>
      <c r="I208" s="79"/>
      <c r="J208" s="81"/>
    </row>
    <row r="209" spans="1:10">
      <c r="A209" s="71"/>
      <c r="B209" s="69" t="str">
        <f>B190</f>
        <v>Lãi tài khoản tiền gửi ngân hàng</v>
      </c>
      <c r="C209" s="69"/>
      <c r="D209" s="70">
        <f t="shared" si="52"/>
        <v>0</v>
      </c>
      <c r="E209" s="70">
        <f t="shared" si="59"/>
        <v>0</v>
      </c>
      <c r="F209" s="70"/>
      <c r="G209" s="70">
        <f t="shared" si="60"/>
        <v>0</v>
      </c>
      <c r="H209" s="70">
        <f t="shared" si="61"/>
        <v>0</v>
      </c>
      <c r="I209" s="79"/>
      <c r="J209" s="81"/>
    </row>
    <row r="210" spans="1:10">
      <c r="J210" s="82"/>
    </row>
  </sheetData>
  <mergeCells count="12">
    <mergeCell ref="A4:B4"/>
    <mergeCell ref="H3:I3"/>
    <mergeCell ref="A3:C3"/>
    <mergeCell ref="A2:D2"/>
    <mergeCell ref="A1:I1"/>
    <mergeCell ref="D7:F8"/>
    <mergeCell ref="G7:I8"/>
    <mergeCell ref="A5:F5"/>
    <mergeCell ref="A7:A9"/>
    <mergeCell ref="B7:B9"/>
    <mergeCell ref="H6:I6"/>
    <mergeCell ref="C7:C9"/>
  </mergeCells>
  <pageMargins left="0.31" right="0.25" top="0.37" bottom="0.32" header="0.27" footer="0.2"/>
  <pageSetup paperSize="9" scale="75" orientation="landscape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146"/>
  <sheetViews>
    <sheetView topLeftCell="S1" zoomScale="80" zoomScaleNormal="80" workbookViewId="0">
      <selection activeCell="H47" sqref="H47"/>
    </sheetView>
  </sheetViews>
  <sheetFormatPr defaultRowHeight="15"/>
  <cols>
    <col min="1" max="1" width="4.28515625" style="76" customWidth="1"/>
    <col min="2" max="2" width="5.42578125" style="76" customWidth="1"/>
    <col min="3" max="3" width="8.140625" style="91" customWidth="1"/>
    <col min="4" max="4" width="7.42578125" style="92" customWidth="1"/>
    <col min="5" max="5" width="30.85546875" style="105" customWidth="1"/>
    <col min="6" max="6" width="25" style="105" customWidth="1"/>
    <col min="7" max="7" width="20" style="105" customWidth="1"/>
    <col min="8" max="8" width="17.5703125" style="76" customWidth="1"/>
    <col min="9" max="9" width="18.28515625" style="76" customWidth="1"/>
    <col min="10" max="10" width="18" style="76" customWidth="1"/>
    <col min="11" max="11" width="18.7109375" style="76" customWidth="1"/>
    <col min="12" max="12" width="18.5703125" style="76" customWidth="1"/>
    <col min="13" max="13" width="20" style="76" customWidth="1"/>
    <col min="14" max="14" width="18.140625" style="76" customWidth="1"/>
    <col min="15" max="15" width="16.5703125" style="76" customWidth="1"/>
    <col min="16" max="16" width="9.85546875" style="76" customWidth="1"/>
    <col min="17" max="17" width="18.5703125" style="76" customWidth="1"/>
    <col min="18" max="18" width="22.28515625" style="76" customWidth="1"/>
    <col min="19" max="19" width="18.140625" style="76" customWidth="1"/>
    <col min="20" max="20" width="16.85546875" style="76" customWidth="1"/>
    <col min="21" max="21" width="17" style="76" customWidth="1"/>
    <col min="22" max="22" width="16" style="76" customWidth="1"/>
    <col min="23" max="23" width="14.5703125" style="76" customWidth="1"/>
    <col min="24" max="24" width="13.7109375" style="76" customWidth="1"/>
    <col min="25" max="25" width="14.5703125" style="76" customWidth="1"/>
    <col min="26" max="26" width="14" style="76" customWidth="1"/>
    <col min="27" max="27" width="12.42578125" style="76" customWidth="1"/>
    <col min="28" max="28" width="14.140625" style="76" customWidth="1"/>
    <col min="29" max="29" width="11.28515625" style="76" customWidth="1"/>
    <col min="30" max="30" width="18.5703125" style="76" customWidth="1"/>
    <col min="31" max="31" width="18.28515625" style="76" customWidth="1"/>
    <col min="32" max="251" width="9.140625" style="76"/>
    <col min="252" max="253" width="5.7109375" style="76" customWidth="1"/>
    <col min="254" max="254" width="6.140625" style="76" customWidth="1"/>
    <col min="255" max="255" width="26.85546875" style="76" customWidth="1"/>
    <col min="256" max="256" width="14" style="76" customWidth="1"/>
    <col min="257" max="257" width="13.140625" style="76" customWidth="1"/>
    <col min="258" max="258" width="9.5703125" style="76" customWidth="1"/>
    <col min="259" max="259" width="13.7109375" style="76" bestFit="1" customWidth="1"/>
    <col min="260" max="260" width="12.28515625" style="76" bestFit="1" customWidth="1"/>
    <col min="261" max="261" width="11.28515625" style="76" bestFit="1" customWidth="1"/>
    <col min="262" max="262" width="13.7109375" style="76" bestFit="1" customWidth="1"/>
    <col min="263" max="263" width="8.5703125" style="76" customWidth="1"/>
    <col min="264" max="264" width="13.7109375" style="76" bestFit="1" customWidth="1"/>
    <col min="265" max="265" width="12.28515625" style="76" bestFit="1" customWidth="1"/>
    <col min="266" max="266" width="11.28515625" style="76" bestFit="1" customWidth="1"/>
    <col min="267" max="267" width="12.85546875" style="76" customWidth="1"/>
    <col min="268" max="269" width="11.7109375" style="76" customWidth="1"/>
    <col min="270" max="270" width="13.5703125" style="76" customWidth="1"/>
    <col min="271" max="272" width="12.28515625" style="76" customWidth="1"/>
    <col min="273" max="273" width="13.7109375" style="76" bestFit="1" customWidth="1"/>
    <col min="274" max="274" width="13.42578125" style="76" customWidth="1"/>
    <col min="275" max="275" width="6.42578125" style="76" customWidth="1"/>
    <col min="276" max="507" width="9.140625" style="76"/>
    <col min="508" max="509" width="5.7109375" style="76" customWidth="1"/>
    <col min="510" max="510" width="6.140625" style="76" customWidth="1"/>
    <col min="511" max="511" width="26.85546875" style="76" customWidth="1"/>
    <col min="512" max="512" width="14" style="76" customWidth="1"/>
    <col min="513" max="513" width="13.140625" style="76" customWidth="1"/>
    <col min="514" max="514" width="9.5703125" style="76" customWidth="1"/>
    <col min="515" max="515" width="13.7109375" style="76" bestFit="1" customWidth="1"/>
    <col min="516" max="516" width="12.28515625" style="76" bestFit="1" customWidth="1"/>
    <col min="517" max="517" width="11.28515625" style="76" bestFit="1" customWidth="1"/>
    <col min="518" max="518" width="13.7109375" style="76" bestFit="1" customWidth="1"/>
    <col min="519" max="519" width="8.5703125" style="76" customWidth="1"/>
    <col min="520" max="520" width="13.7109375" style="76" bestFit="1" customWidth="1"/>
    <col min="521" max="521" width="12.28515625" style="76" bestFit="1" customWidth="1"/>
    <col min="522" max="522" width="11.28515625" style="76" bestFit="1" customWidth="1"/>
    <col min="523" max="523" width="12.85546875" style="76" customWidth="1"/>
    <col min="524" max="525" width="11.7109375" style="76" customWidth="1"/>
    <col min="526" max="526" width="13.5703125" style="76" customWidth="1"/>
    <col min="527" max="528" width="12.28515625" style="76" customWidth="1"/>
    <col min="529" max="529" width="13.7109375" style="76" bestFit="1" customWidth="1"/>
    <col min="530" max="530" width="13.42578125" style="76" customWidth="1"/>
    <col min="531" max="531" width="6.42578125" style="76" customWidth="1"/>
    <col min="532" max="763" width="9.140625" style="76"/>
    <col min="764" max="765" width="5.7109375" style="76" customWidth="1"/>
    <col min="766" max="766" width="6.140625" style="76" customWidth="1"/>
    <col min="767" max="767" width="26.85546875" style="76" customWidth="1"/>
    <col min="768" max="768" width="14" style="76" customWidth="1"/>
    <col min="769" max="769" width="13.140625" style="76" customWidth="1"/>
    <col min="770" max="770" width="9.5703125" style="76" customWidth="1"/>
    <col min="771" max="771" width="13.7109375" style="76" bestFit="1" customWidth="1"/>
    <col min="772" max="772" width="12.28515625" style="76" bestFit="1" customWidth="1"/>
    <col min="773" max="773" width="11.28515625" style="76" bestFit="1" customWidth="1"/>
    <col min="774" max="774" width="13.7109375" style="76" bestFit="1" customWidth="1"/>
    <col min="775" max="775" width="8.5703125" style="76" customWidth="1"/>
    <col min="776" max="776" width="13.7109375" style="76" bestFit="1" customWidth="1"/>
    <col min="777" max="777" width="12.28515625" style="76" bestFit="1" customWidth="1"/>
    <col min="778" max="778" width="11.28515625" style="76" bestFit="1" customWidth="1"/>
    <col min="779" max="779" width="12.85546875" style="76" customWidth="1"/>
    <col min="780" max="781" width="11.7109375" style="76" customWidth="1"/>
    <col min="782" max="782" width="13.5703125" style="76" customWidth="1"/>
    <col min="783" max="784" width="12.28515625" style="76" customWidth="1"/>
    <col min="785" max="785" width="13.7109375" style="76" bestFit="1" customWidth="1"/>
    <col min="786" max="786" width="13.42578125" style="76" customWidth="1"/>
    <col min="787" max="787" width="6.42578125" style="76" customWidth="1"/>
    <col min="788" max="1019" width="9.140625" style="76"/>
    <col min="1020" max="1021" width="5.7109375" style="76" customWidth="1"/>
    <col min="1022" max="1022" width="6.140625" style="76" customWidth="1"/>
    <col min="1023" max="1023" width="26.85546875" style="76" customWidth="1"/>
    <col min="1024" max="1024" width="14" style="76" customWidth="1"/>
    <col min="1025" max="1025" width="13.140625" style="76" customWidth="1"/>
    <col min="1026" max="1026" width="9.5703125" style="76" customWidth="1"/>
    <col min="1027" max="1027" width="13.7109375" style="76" bestFit="1" customWidth="1"/>
    <col min="1028" max="1028" width="12.28515625" style="76" bestFit="1" customWidth="1"/>
    <col min="1029" max="1029" width="11.28515625" style="76" bestFit="1" customWidth="1"/>
    <col min="1030" max="1030" width="13.7109375" style="76" bestFit="1" customWidth="1"/>
    <col min="1031" max="1031" width="8.5703125" style="76" customWidth="1"/>
    <col min="1032" max="1032" width="13.7109375" style="76" bestFit="1" customWidth="1"/>
    <col min="1033" max="1033" width="12.28515625" style="76" bestFit="1" customWidth="1"/>
    <col min="1034" max="1034" width="11.28515625" style="76" bestFit="1" customWidth="1"/>
    <col min="1035" max="1035" width="12.85546875" style="76" customWidth="1"/>
    <col min="1036" max="1037" width="11.7109375" style="76" customWidth="1"/>
    <col min="1038" max="1038" width="13.5703125" style="76" customWidth="1"/>
    <col min="1039" max="1040" width="12.28515625" style="76" customWidth="1"/>
    <col min="1041" max="1041" width="13.7109375" style="76" bestFit="1" customWidth="1"/>
    <col min="1042" max="1042" width="13.42578125" style="76" customWidth="1"/>
    <col min="1043" max="1043" width="6.42578125" style="76" customWidth="1"/>
    <col min="1044" max="1275" width="9.140625" style="76"/>
    <col min="1276" max="1277" width="5.7109375" style="76" customWidth="1"/>
    <col min="1278" max="1278" width="6.140625" style="76" customWidth="1"/>
    <col min="1279" max="1279" width="26.85546875" style="76" customWidth="1"/>
    <col min="1280" max="1280" width="14" style="76" customWidth="1"/>
    <col min="1281" max="1281" width="13.140625" style="76" customWidth="1"/>
    <col min="1282" max="1282" width="9.5703125" style="76" customWidth="1"/>
    <col min="1283" max="1283" width="13.7109375" style="76" bestFit="1" customWidth="1"/>
    <col min="1284" max="1284" width="12.28515625" style="76" bestFit="1" customWidth="1"/>
    <col min="1285" max="1285" width="11.28515625" style="76" bestFit="1" customWidth="1"/>
    <col min="1286" max="1286" width="13.7109375" style="76" bestFit="1" customWidth="1"/>
    <col min="1287" max="1287" width="8.5703125" style="76" customWidth="1"/>
    <col min="1288" max="1288" width="13.7109375" style="76" bestFit="1" customWidth="1"/>
    <col min="1289" max="1289" width="12.28515625" style="76" bestFit="1" customWidth="1"/>
    <col min="1290" max="1290" width="11.28515625" style="76" bestFit="1" customWidth="1"/>
    <col min="1291" max="1291" width="12.85546875" style="76" customWidth="1"/>
    <col min="1292" max="1293" width="11.7109375" style="76" customWidth="1"/>
    <col min="1294" max="1294" width="13.5703125" style="76" customWidth="1"/>
    <col min="1295" max="1296" width="12.28515625" style="76" customWidth="1"/>
    <col min="1297" max="1297" width="13.7109375" style="76" bestFit="1" customWidth="1"/>
    <col min="1298" max="1298" width="13.42578125" style="76" customWidth="1"/>
    <col min="1299" max="1299" width="6.42578125" style="76" customWidth="1"/>
    <col min="1300" max="1531" width="9.140625" style="76"/>
    <col min="1532" max="1533" width="5.7109375" style="76" customWidth="1"/>
    <col min="1534" max="1534" width="6.140625" style="76" customWidth="1"/>
    <col min="1535" max="1535" width="26.85546875" style="76" customWidth="1"/>
    <col min="1536" max="1536" width="14" style="76" customWidth="1"/>
    <col min="1537" max="1537" width="13.140625" style="76" customWidth="1"/>
    <col min="1538" max="1538" width="9.5703125" style="76" customWidth="1"/>
    <col min="1539" max="1539" width="13.7109375" style="76" bestFit="1" customWidth="1"/>
    <col min="1540" max="1540" width="12.28515625" style="76" bestFit="1" customWidth="1"/>
    <col min="1541" max="1541" width="11.28515625" style="76" bestFit="1" customWidth="1"/>
    <col min="1542" max="1542" width="13.7109375" style="76" bestFit="1" customWidth="1"/>
    <col min="1543" max="1543" width="8.5703125" style="76" customWidth="1"/>
    <col min="1544" max="1544" width="13.7109375" style="76" bestFit="1" customWidth="1"/>
    <col min="1545" max="1545" width="12.28515625" style="76" bestFit="1" customWidth="1"/>
    <col min="1546" max="1546" width="11.28515625" style="76" bestFit="1" customWidth="1"/>
    <col min="1547" max="1547" width="12.85546875" style="76" customWidth="1"/>
    <col min="1548" max="1549" width="11.7109375" style="76" customWidth="1"/>
    <col min="1550" max="1550" width="13.5703125" style="76" customWidth="1"/>
    <col min="1551" max="1552" width="12.28515625" style="76" customWidth="1"/>
    <col min="1553" max="1553" width="13.7109375" style="76" bestFit="1" customWidth="1"/>
    <col min="1554" max="1554" width="13.42578125" style="76" customWidth="1"/>
    <col min="1555" max="1555" width="6.42578125" style="76" customWidth="1"/>
    <col min="1556" max="1787" width="9.140625" style="76"/>
    <col min="1788" max="1789" width="5.7109375" style="76" customWidth="1"/>
    <col min="1790" max="1790" width="6.140625" style="76" customWidth="1"/>
    <col min="1791" max="1791" width="26.85546875" style="76" customWidth="1"/>
    <col min="1792" max="1792" width="14" style="76" customWidth="1"/>
    <col min="1793" max="1793" width="13.140625" style="76" customWidth="1"/>
    <col min="1794" max="1794" width="9.5703125" style="76" customWidth="1"/>
    <col min="1795" max="1795" width="13.7109375" style="76" bestFit="1" customWidth="1"/>
    <col min="1796" max="1796" width="12.28515625" style="76" bestFit="1" customWidth="1"/>
    <col min="1797" max="1797" width="11.28515625" style="76" bestFit="1" customWidth="1"/>
    <col min="1798" max="1798" width="13.7109375" style="76" bestFit="1" customWidth="1"/>
    <col min="1799" max="1799" width="8.5703125" style="76" customWidth="1"/>
    <col min="1800" max="1800" width="13.7109375" style="76" bestFit="1" customWidth="1"/>
    <col min="1801" max="1801" width="12.28515625" style="76" bestFit="1" customWidth="1"/>
    <col min="1802" max="1802" width="11.28515625" style="76" bestFit="1" customWidth="1"/>
    <col min="1803" max="1803" width="12.85546875" style="76" customWidth="1"/>
    <col min="1804" max="1805" width="11.7109375" style="76" customWidth="1"/>
    <col min="1806" max="1806" width="13.5703125" style="76" customWidth="1"/>
    <col min="1807" max="1808" width="12.28515625" style="76" customWidth="1"/>
    <col min="1809" max="1809" width="13.7109375" style="76" bestFit="1" customWidth="1"/>
    <col min="1810" max="1810" width="13.42578125" style="76" customWidth="1"/>
    <col min="1811" max="1811" width="6.42578125" style="76" customWidth="1"/>
    <col min="1812" max="2043" width="9.140625" style="76"/>
    <col min="2044" max="2045" width="5.7109375" style="76" customWidth="1"/>
    <col min="2046" max="2046" width="6.140625" style="76" customWidth="1"/>
    <col min="2047" max="2047" width="26.85546875" style="76" customWidth="1"/>
    <col min="2048" max="2048" width="14" style="76" customWidth="1"/>
    <col min="2049" max="2049" width="13.140625" style="76" customWidth="1"/>
    <col min="2050" max="2050" width="9.5703125" style="76" customWidth="1"/>
    <col min="2051" max="2051" width="13.7109375" style="76" bestFit="1" customWidth="1"/>
    <col min="2052" max="2052" width="12.28515625" style="76" bestFit="1" customWidth="1"/>
    <col min="2053" max="2053" width="11.28515625" style="76" bestFit="1" customWidth="1"/>
    <col min="2054" max="2054" width="13.7109375" style="76" bestFit="1" customWidth="1"/>
    <col min="2055" max="2055" width="8.5703125" style="76" customWidth="1"/>
    <col min="2056" max="2056" width="13.7109375" style="76" bestFit="1" customWidth="1"/>
    <col min="2057" max="2057" width="12.28515625" style="76" bestFit="1" customWidth="1"/>
    <col min="2058" max="2058" width="11.28515625" style="76" bestFit="1" customWidth="1"/>
    <col min="2059" max="2059" width="12.85546875" style="76" customWidth="1"/>
    <col min="2060" max="2061" width="11.7109375" style="76" customWidth="1"/>
    <col min="2062" max="2062" width="13.5703125" style="76" customWidth="1"/>
    <col min="2063" max="2064" width="12.28515625" style="76" customWidth="1"/>
    <col min="2065" max="2065" width="13.7109375" style="76" bestFit="1" customWidth="1"/>
    <col min="2066" max="2066" width="13.42578125" style="76" customWidth="1"/>
    <col min="2067" max="2067" width="6.42578125" style="76" customWidth="1"/>
    <col min="2068" max="2299" width="9.140625" style="76"/>
    <col min="2300" max="2301" width="5.7109375" style="76" customWidth="1"/>
    <col min="2302" max="2302" width="6.140625" style="76" customWidth="1"/>
    <col min="2303" max="2303" width="26.85546875" style="76" customWidth="1"/>
    <col min="2304" max="2304" width="14" style="76" customWidth="1"/>
    <col min="2305" max="2305" width="13.140625" style="76" customWidth="1"/>
    <col min="2306" max="2306" width="9.5703125" style="76" customWidth="1"/>
    <col min="2307" max="2307" width="13.7109375" style="76" bestFit="1" customWidth="1"/>
    <col min="2308" max="2308" width="12.28515625" style="76" bestFit="1" customWidth="1"/>
    <col min="2309" max="2309" width="11.28515625" style="76" bestFit="1" customWidth="1"/>
    <col min="2310" max="2310" width="13.7109375" style="76" bestFit="1" customWidth="1"/>
    <col min="2311" max="2311" width="8.5703125" style="76" customWidth="1"/>
    <col min="2312" max="2312" width="13.7109375" style="76" bestFit="1" customWidth="1"/>
    <col min="2313" max="2313" width="12.28515625" style="76" bestFit="1" customWidth="1"/>
    <col min="2314" max="2314" width="11.28515625" style="76" bestFit="1" customWidth="1"/>
    <col min="2315" max="2315" width="12.85546875" style="76" customWidth="1"/>
    <col min="2316" max="2317" width="11.7109375" style="76" customWidth="1"/>
    <col min="2318" max="2318" width="13.5703125" style="76" customWidth="1"/>
    <col min="2319" max="2320" width="12.28515625" style="76" customWidth="1"/>
    <col min="2321" max="2321" width="13.7109375" style="76" bestFit="1" customWidth="1"/>
    <col min="2322" max="2322" width="13.42578125" style="76" customWidth="1"/>
    <col min="2323" max="2323" width="6.42578125" style="76" customWidth="1"/>
    <col min="2324" max="2555" width="9.140625" style="76"/>
    <col min="2556" max="2557" width="5.7109375" style="76" customWidth="1"/>
    <col min="2558" max="2558" width="6.140625" style="76" customWidth="1"/>
    <col min="2559" max="2559" width="26.85546875" style="76" customWidth="1"/>
    <col min="2560" max="2560" width="14" style="76" customWidth="1"/>
    <col min="2561" max="2561" width="13.140625" style="76" customWidth="1"/>
    <col min="2562" max="2562" width="9.5703125" style="76" customWidth="1"/>
    <col min="2563" max="2563" width="13.7109375" style="76" bestFit="1" customWidth="1"/>
    <col min="2564" max="2564" width="12.28515625" style="76" bestFit="1" customWidth="1"/>
    <col min="2565" max="2565" width="11.28515625" style="76" bestFit="1" customWidth="1"/>
    <col min="2566" max="2566" width="13.7109375" style="76" bestFit="1" customWidth="1"/>
    <col min="2567" max="2567" width="8.5703125" style="76" customWidth="1"/>
    <col min="2568" max="2568" width="13.7109375" style="76" bestFit="1" customWidth="1"/>
    <col min="2569" max="2569" width="12.28515625" style="76" bestFit="1" customWidth="1"/>
    <col min="2570" max="2570" width="11.28515625" style="76" bestFit="1" customWidth="1"/>
    <col min="2571" max="2571" width="12.85546875" style="76" customWidth="1"/>
    <col min="2572" max="2573" width="11.7109375" style="76" customWidth="1"/>
    <col min="2574" max="2574" width="13.5703125" style="76" customWidth="1"/>
    <col min="2575" max="2576" width="12.28515625" style="76" customWidth="1"/>
    <col min="2577" max="2577" width="13.7109375" style="76" bestFit="1" customWidth="1"/>
    <col min="2578" max="2578" width="13.42578125" style="76" customWidth="1"/>
    <col min="2579" max="2579" width="6.42578125" style="76" customWidth="1"/>
    <col min="2580" max="2811" width="9.140625" style="76"/>
    <col min="2812" max="2813" width="5.7109375" style="76" customWidth="1"/>
    <col min="2814" max="2814" width="6.140625" style="76" customWidth="1"/>
    <col min="2815" max="2815" width="26.85546875" style="76" customWidth="1"/>
    <col min="2816" max="2816" width="14" style="76" customWidth="1"/>
    <col min="2817" max="2817" width="13.140625" style="76" customWidth="1"/>
    <col min="2818" max="2818" width="9.5703125" style="76" customWidth="1"/>
    <col min="2819" max="2819" width="13.7109375" style="76" bestFit="1" customWidth="1"/>
    <col min="2820" max="2820" width="12.28515625" style="76" bestFit="1" customWidth="1"/>
    <col min="2821" max="2821" width="11.28515625" style="76" bestFit="1" customWidth="1"/>
    <col min="2822" max="2822" width="13.7109375" style="76" bestFit="1" customWidth="1"/>
    <col min="2823" max="2823" width="8.5703125" style="76" customWidth="1"/>
    <col min="2824" max="2824" width="13.7109375" style="76" bestFit="1" customWidth="1"/>
    <col min="2825" max="2825" width="12.28515625" style="76" bestFit="1" customWidth="1"/>
    <col min="2826" max="2826" width="11.28515625" style="76" bestFit="1" customWidth="1"/>
    <col min="2827" max="2827" width="12.85546875" style="76" customWidth="1"/>
    <col min="2828" max="2829" width="11.7109375" style="76" customWidth="1"/>
    <col min="2830" max="2830" width="13.5703125" style="76" customWidth="1"/>
    <col min="2831" max="2832" width="12.28515625" style="76" customWidth="1"/>
    <col min="2833" max="2833" width="13.7109375" style="76" bestFit="1" customWidth="1"/>
    <col min="2834" max="2834" width="13.42578125" style="76" customWidth="1"/>
    <col min="2835" max="2835" width="6.42578125" style="76" customWidth="1"/>
    <col min="2836" max="3067" width="9.140625" style="76"/>
    <col min="3068" max="3069" width="5.7109375" style="76" customWidth="1"/>
    <col min="3070" max="3070" width="6.140625" style="76" customWidth="1"/>
    <col min="3071" max="3071" width="26.85546875" style="76" customWidth="1"/>
    <col min="3072" max="3072" width="14" style="76" customWidth="1"/>
    <col min="3073" max="3073" width="13.140625" style="76" customWidth="1"/>
    <col min="3074" max="3074" width="9.5703125" style="76" customWidth="1"/>
    <col min="3075" max="3075" width="13.7109375" style="76" bestFit="1" customWidth="1"/>
    <col min="3076" max="3076" width="12.28515625" style="76" bestFit="1" customWidth="1"/>
    <col min="3077" max="3077" width="11.28515625" style="76" bestFit="1" customWidth="1"/>
    <col min="3078" max="3078" width="13.7109375" style="76" bestFit="1" customWidth="1"/>
    <col min="3079" max="3079" width="8.5703125" style="76" customWidth="1"/>
    <col min="3080" max="3080" width="13.7109375" style="76" bestFit="1" customWidth="1"/>
    <col min="3081" max="3081" width="12.28515625" style="76" bestFit="1" customWidth="1"/>
    <col min="3082" max="3082" width="11.28515625" style="76" bestFit="1" customWidth="1"/>
    <col min="3083" max="3083" width="12.85546875" style="76" customWidth="1"/>
    <col min="3084" max="3085" width="11.7109375" style="76" customWidth="1"/>
    <col min="3086" max="3086" width="13.5703125" style="76" customWidth="1"/>
    <col min="3087" max="3088" width="12.28515625" style="76" customWidth="1"/>
    <col min="3089" max="3089" width="13.7109375" style="76" bestFit="1" customWidth="1"/>
    <col min="3090" max="3090" width="13.42578125" style="76" customWidth="1"/>
    <col min="3091" max="3091" width="6.42578125" style="76" customWidth="1"/>
    <col min="3092" max="3323" width="9.140625" style="76"/>
    <col min="3324" max="3325" width="5.7109375" style="76" customWidth="1"/>
    <col min="3326" max="3326" width="6.140625" style="76" customWidth="1"/>
    <col min="3327" max="3327" width="26.85546875" style="76" customWidth="1"/>
    <col min="3328" max="3328" width="14" style="76" customWidth="1"/>
    <col min="3329" max="3329" width="13.140625" style="76" customWidth="1"/>
    <col min="3330" max="3330" width="9.5703125" style="76" customWidth="1"/>
    <col min="3331" max="3331" width="13.7109375" style="76" bestFit="1" customWidth="1"/>
    <col min="3332" max="3332" width="12.28515625" style="76" bestFit="1" customWidth="1"/>
    <col min="3333" max="3333" width="11.28515625" style="76" bestFit="1" customWidth="1"/>
    <col min="3334" max="3334" width="13.7109375" style="76" bestFit="1" customWidth="1"/>
    <col min="3335" max="3335" width="8.5703125" style="76" customWidth="1"/>
    <col min="3336" max="3336" width="13.7109375" style="76" bestFit="1" customWidth="1"/>
    <col min="3337" max="3337" width="12.28515625" style="76" bestFit="1" customWidth="1"/>
    <col min="3338" max="3338" width="11.28515625" style="76" bestFit="1" customWidth="1"/>
    <col min="3339" max="3339" width="12.85546875" style="76" customWidth="1"/>
    <col min="3340" max="3341" width="11.7109375" style="76" customWidth="1"/>
    <col min="3342" max="3342" width="13.5703125" style="76" customWidth="1"/>
    <col min="3343" max="3344" width="12.28515625" style="76" customWidth="1"/>
    <col min="3345" max="3345" width="13.7109375" style="76" bestFit="1" customWidth="1"/>
    <col min="3346" max="3346" width="13.42578125" style="76" customWidth="1"/>
    <col min="3347" max="3347" width="6.42578125" style="76" customWidth="1"/>
    <col min="3348" max="3579" width="9.140625" style="76"/>
    <col min="3580" max="3581" width="5.7109375" style="76" customWidth="1"/>
    <col min="3582" max="3582" width="6.140625" style="76" customWidth="1"/>
    <col min="3583" max="3583" width="26.85546875" style="76" customWidth="1"/>
    <col min="3584" max="3584" width="14" style="76" customWidth="1"/>
    <col min="3585" max="3585" width="13.140625" style="76" customWidth="1"/>
    <col min="3586" max="3586" width="9.5703125" style="76" customWidth="1"/>
    <col min="3587" max="3587" width="13.7109375" style="76" bestFit="1" customWidth="1"/>
    <col min="3588" max="3588" width="12.28515625" style="76" bestFit="1" customWidth="1"/>
    <col min="3589" max="3589" width="11.28515625" style="76" bestFit="1" customWidth="1"/>
    <col min="3590" max="3590" width="13.7109375" style="76" bestFit="1" customWidth="1"/>
    <col min="3591" max="3591" width="8.5703125" style="76" customWidth="1"/>
    <col min="3592" max="3592" width="13.7109375" style="76" bestFit="1" customWidth="1"/>
    <col min="3593" max="3593" width="12.28515625" style="76" bestFit="1" customWidth="1"/>
    <col min="3594" max="3594" width="11.28515625" style="76" bestFit="1" customWidth="1"/>
    <col min="3595" max="3595" width="12.85546875" style="76" customWidth="1"/>
    <col min="3596" max="3597" width="11.7109375" style="76" customWidth="1"/>
    <col min="3598" max="3598" width="13.5703125" style="76" customWidth="1"/>
    <col min="3599" max="3600" width="12.28515625" style="76" customWidth="1"/>
    <col min="3601" max="3601" width="13.7109375" style="76" bestFit="1" customWidth="1"/>
    <col min="3602" max="3602" width="13.42578125" style="76" customWidth="1"/>
    <col min="3603" max="3603" width="6.42578125" style="76" customWidth="1"/>
    <col min="3604" max="3835" width="9.140625" style="76"/>
    <col min="3836" max="3837" width="5.7109375" style="76" customWidth="1"/>
    <col min="3838" max="3838" width="6.140625" style="76" customWidth="1"/>
    <col min="3839" max="3839" width="26.85546875" style="76" customWidth="1"/>
    <col min="3840" max="3840" width="14" style="76" customWidth="1"/>
    <col min="3841" max="3841" width="13.140625" style="76" customWidth="1"/>
    <col min="3842" max="3842" width="9.5703125" style="76" customWidth="1"/>
    <col min="3843" max="3843" width="13.7109375" style="76" bestFit="1" customWidth="1"/>
    <col min="3844" max="3844" width="12.28515625" style="76" bestFit="1" customWidth="1"/>
    <col min="3845" max="3845" width="11.28515625" style="76" bestFit="1" customWidth="1"/>
    <col min="3846" max="3846" width="13.7109375" style="76" bestFit="1" customWidth="1"/>
    <col min="3847" max="3847" width="8.5703125" style="76" customWidth="1"/>
    <col min="3848" max="3848" width="13.7109375" style="76" bestFit="1" customWidth="1"/>
    <col min="3849" max="3849" width="12.28515625" style="76" bestFit="1" customWidth="1"/>
    <col min="3850" max="3850" width="11.28515625" style="76" bestFit="1" customWidth="1"/>
    <col min="3851" max="3851" width="12.85546875" style="76" customWidth="1"/>
    <col min="3852" max="3853" width="11.7109375" style="76" customWidth="1"/>
    <col min="3854" max="3854" width="13.5703125" style="76" customWidth="1"/>
    <col min="3855" max="3856" width="12.28515625" style="76" customWidth="1"/>
    <col min="3857" max="3857" width="13.7109375" style="76" bestFit="1" customWidth="1"/>
    <col min="3858" max="3858" width="13.42578125" style="76" customWidth="1"/>
    <col min="3859" max="3859" width="6.42578125" style="76" customWidth="1"/>
    <col min="3860" max="4091" width="9.140625" style="76"/>
    <col min="4092" max="4093" width="5.7109375" style="76" customWidth="1"/>
    <col min="4094" max="4094" width="6.140625" style="76" customWidth="1"/>
    <col min="4095" max="4095" width="26.85546875" style="76" customWidth="1"/>
    <col min="4096" max="4096" width="14" style="76" customWidth="1"/>
    <col min="4097" max="4097" width="13.140625" style="76" customWidth="1"/>
    <col min="4098" max="4098" width="9.5703125" style="76" customWidth="1"/>
    <col min="4099" max="4099" width="13.7109375" style="76" bestFit="1" customWidth="1"/>
    <col min="4100" max="4100" width="12.28515625" style="76" bestFit="1" customWidth="1"/>
    <col min="4101" max="4101" width="11.28515625" style="76" bestFit="1" customWidth="1"/>
    <col min="4102" max="4102" width="13.7109375" style="76" bestFit="1" customWidth="1"/>
    <col min="4103" max="4103" width="8.5703125" style="76" customWidth="1"/>
    <col min="4104" max="4104" width="13.7109375" style="76" bestFit="1" customWidth="1"/>
    <col min="4105" max="4105" width="12.28515625" style="76" bestFit="1" customWidth="1"/>
    <col min="4106" max="4106" width="11.28515625" style="76" bestFit="1" customWidth="1"/>
    <col min="4107" max="4107" width="12.85546875" style="76" customWidth="1"/>
    <col min="4108" max="4109" width="11.7109375" style="76" customWidth="1"/>
    <col min="4110" max="4110" width="13.5703125" style="76" customWidth="1"/>
    <col min="4111" max="4112" width="12.28515625" style="76" customWidth="1"/>
    <col min="4113" max="4113" width="13.7109375" style="76" bestFit="1" customWidth="1"/>
    <col min="4114" max="4114" width="13.42578125" style="76" customWidth="1"/>
    <col min="4115" max="4115" width="6.42578125" style="76" customWidth="1"/>
    <col min="4116" max="4347" width="9.140625" style="76"/>
    <col min="4348" max="4349" width="5.7109375" style="76" customWidth="1"/>
    <col min="4350" max="4350" width="6.140625" style="76" customWidth="1"/>
    <col min="4351" max="4351" width="26.85546875" style="76" customWidth="1"/>
    <col min="4352" max="4352" width="14" style="76" customWidth="1"/>
    <col min="4353" max="4353" width="13.140625" style="76" customWidth="1"/>
    <col min="4354" max="4354" width="9.5703125" style="76" customWidth="1"/>
    <col min="4355" max="4355" width="13.7109375" style="76" bestFit="1" customWidth="1"/>
    <col min="4356" max="4356" width="12.28515625" style="76" bestFit="1" customWidth="1"/>
    <col min="4357" max="4357" width="11.28515625" style="76" bestFit="1" customWidth="1"/>
    <col min="4358" max="4358" width="13.7109375" style="76" bestFit="1" customWidth="1"/>
    <col min="4359" max="4359" width="8.5703125" style="76" customWidth="1"/>
    <col min="4360" max="4360" width="13.7109375" style="76" bestFit="1" customWidth="1"/>
    <col min="4361" max="4361" width="12.28515625" style="76" bestFit="1" customWidth="1"/>
    <col min="4362" max="4362" width="11.28515625" style="76" bestFit="1" customWidth="1"/>
    <col min="4363" max="4363" width="12.85546875" style="76" customWidth="1"/>
    <col min="4364" max="4365" width="11.7109375" style="76" customWidth="1"/>
    <col min="4366" max="4366" width="13.5703125" style="76" customWidth="1"/>
    <col min="4367" max="4368" width="12.28515625" style="76" customWidth="1"/>
    <col min="4369" max="4369" width="13.7109375" style="76" bestFit="1" customWidth="1"/>
    <col min="4370" max="4370" width="13.42578125" style="76" customWidth="1"/>
    <col min="4371" max="4371" width="6.42578125" style="76" customWidth="1"/>
    <col min="4372" max="4603" width="9.140625" style="76"/>
    <col min="4604" max="4605" width="5.7109375" style="76" customWidth="1"/>
    <col min="4606" max="4606" width="6.140625" style="76" customWidth="1"/>
    <col min="4607" max="4607" width="26.85546875" style="76" customWidth="1"/>
    <col min="4608" max="4608" width="14" style="76" customWidth="1"/>
    <col min="4609" max="4609" width="13.140625" style="76" customWidth="1"/>
    <col min="4610" max="4610" width="9.5703125" style="76" customWidth="1"/>
    <col min="4611" max="4611" width="13.7109375" style="76" bestFit="1" customWidth="1"/>
    <col min="4612" max="4612" width="12.28515625" style="76" bestFit="1" customWidth="1"/>
    <col min="4613" max="4613" width="11.28515625" style="76" bestFit="1" customWidth="1"/>
    <col min="4614" max="4614" width="13.7109375" style="76" bestFit="1" customWidth="1"/>
    <col min="4615" max="4615" width="8.5703125" style="76" customWidth="1"/>
    <col min="4616" max="4616" width="13.7109375" style="76" bestFit="1" customWidth="1"/>
    <col min="4617" max="4617" width="12.28515625" style="76" bestFit="1" customWidth="1"/>
    <col min="4618" max="4618" width="11.28515625" style="76" bestFit="1" customWidth="1"/>
    <col min="4619" max="4619" width="12.85546875" style="76" customWidth="1"/>
    <col min="4620" max="4621" width="11.7109375" style="76" customWidth="1"/>
    <col min="4622" max="4622" width="13.5703125" style="76" customWidth="1"/>
    <col min="4623" max="4624" width="12.28515625" style="76" customWidth="1"/>
    <col min="4625" max="4625" width="13.7109375" style="76" bestFit="1" customWidth="1"/>
    <col min="4626" max="4626" width="13.42578125" style="76" customWidth="1"/>
    <col min="4627" max="4627" width="6.42578125" style="76" customWidth="1"/>
    <col min="4628" max="4859" width="9.140625" style="76"/>
    <col min="4860" max="4861" width="5.7109375" style="76" customWidth="1"/>
    <col min="4862" max="4862" width="6.140625" style="76" customWidth="1"/>
    <col min="4863" max="4863" width="26.85546875" style="76" customWidth="1"/>
    <col min="4864" max="4864" width="14" style="76" customWidth="1"/>
    <col min="4865" max="4865" width="13.140625" style="76" customWidth="1"/>
    <col min="4866" max="4866" width="9.5703125" style="76" customWidth="1"/>
    <col min="4867" max="4867" width="13.7109375" style="76" bestFit="1" customWidth="1"/>
    <col min="4868" max="4868" width="12.28515625" style="76" bestFit="1" customWidth="1"/>
    <col min="4869" max="4869" width="11.28515625" style="76" bestFit="1" customWidth="1"/>
    <col min="4870" max="4870" width="13.7109375" style="76" bestFit="1" customWidth="1"/>
    <col min="4871" max="4871" width="8.5703125" style="76" customWidth="1"/>
    <col min="4872" max="4872" width="13.7109375" style="76" bestFit="1" customWidth="1"/>
    <col min="4873" max="4873" width="12.28515625" style="76" bestFit="1" customWidth="1"/>
    <col min="4874" max="4874" width="11.28515625" style="76" bestFit="1" customWidth="1"/>
    <col min="4875" max="4875" width="12.85546875" style="76" customWidth="1"/>
    <col min="4876" max="4877" width="11.7109375" style="76" customWidth="1"/>
    <col min="4878" max="4878" width="13.5703125" style="76" customWidth="1"/>
    <col min="4879" max="4880" width="12.28515625" style="76" customWidth="1"/>
    <col min="4881" max="4881" width="13.7109375" style="76" bestFit="1" customWidth="1"/>
    <col min="4882" max="4882" width="13.42578125" style="76" customWidth="1"/>
    <col min="4883" max="4883" width="6.42578125" style="76" customWidth="1"/>
    <col min="4884" max="5115" width="9.140625" style="76"/>
    <col min="5116" max="5117" width="5.7109375" style="76" customWidth="1"/>
    <col min="5118" max="5118" width="6.140625" style="76" customWidth="1"/>
    <col min="5119" max="5119" width="26.85546875" style="76" customWidth="1"/>
    <col min="5120" max="5120" width="14" style="76" customWidth="1"/>
    <col min="5121" max="5121" width="13.140625" style="76" customWidth="1"/>
    <col min="5122" max="5122" width="9.5703125" style="76" customWidth="1"/>
    <col min="5123" max="5123" width="13.7109375" style="76" bestFit="1" customWidth="1"/>
    <col min="5124" max="5124" width="12.28515625" style="76" bestFit="1" customWidth="1"/>
    <col min="5125" max="5125" width="11.28515625" style="76" bestFit="1" customWidth="1"/>
    <col min="5126" max="5126" width="13.7109375" style="76" bestFit="1" customWidth="1"/>
    <col min="5127" max="5127" width="8.5703125" style="76" customWidth="1"/>
    <col min="5128" max="5128" width="13.7109375" style="76" bestFit="1" customWidth="1"/>
    <col min="5129" max="5129" width="12.28515625" style="76" bestFit="1" customWidth="1"/>
    <col min="5130" max="5130" width="11.28515625" style="76" bestFit="1" customWidth="1"/>
    <col min="5131" max="5131" width="12.85546875" style="76" customWidth="1"/>
    <col min="5132" max="5133" width="11.7109375" style="76" customWidth="1"/>
    <col min="5134" max="5134" width="13.5703125" style="76" customWidth="1"/>
    <col min="5135" max="5136" width="12.28515625" style="76" customWidth="1"/>
    <col min="5137" max="5137" width="13.7109375" style="76" bestFit="1" customWidth="1"/>
    <col min="5138" max="5138" width="13.42578125" style="76" customWidth="1"/>
    <col min="5139" max="5139" width="6.42578125" style="76" customWidth="1"/>
    <col min="5140" max="5371" width="9.140625" style="76"/>
    <col min="5372" max="5373" width="5.7109375" style="76" customWidth="1"/>
    <col min="5374" max="5374" width="6.140625" style="76" customWidth="1"/>
    <col min="5375" max="5375" width="26.85546875" style="76" customWidth="1"/>
    <col min="5376" max="5376" width="14" style="76" customWidth="1"/>
    <col min="5377" max="5377" width="13.140625" style="76" customWidth="1"/>
    <col min="5378" max="5378" width="9.5703125" style="76" customWidth="1"/>
    <col min="5379" max="5379" width="13.7109375" style="76" bestFit="1" customWidth="1"/>
    <col min="5380" max="5380" width="12.28515625" style="76" bestFit="1" customWidth="1"/>
    <col min="5381" max="5381" width="11.28515625" style="76" bestFit="1" customWidth="1"/>
    <col min="5382" max="5382" width="13.7109375" style="76" bestFit="1" customWidth="1"/>
    <col min="5383" max="5383" width="8.5703125" style="76" customWidth="1"/>
    <col min="5384" max="5384" width="13.7109375" style="76" bestFit="1" customWidth="1"/>
    <col min="5385" max="5385" width="12.28515625" style="76" bestFit="1" customWidth="1"/>
    <col min="5386" max="5386" width="11.28515625" style="76" bestFit="1" customWidth="1"/>
    <col min="5387" max="5387" width="12.85546875" style="76" customWidth="1"/>
    <col min="5388" max="5389" width="11.7109375" style="76" customWidth="1"/>
    <col min="5390" max="5390" width="13.5703125" style="76" customWidth="1"/>
    <col min="5391" max="5392" width="12.28515625" style="76" customWidth="1"/>
    <col min="5393" max="5393" width="13.7109375" style="76" bestFit="1" customWidth="1"/>
    <col min="5394" max="5394" width="13.42578125" style="76" customWidth="1"/>
    <col min="5395" max="5395" width="6.42578125" style="76" customWidth="1"/>
    <col min="5396" max="5627" width="9.140625" style="76"/>
    <col min="5628" max="5629" width="5.7109375" style="76" customWidth="1"/>
    <col min="5630" max="5630" width="6.140625" style="76" customWidth="1"/>
    <col min="5631" max="5631" width="26.85546875" style="76" customWidth="1"/>
    <col min="5632" max="5632" width="14" style="76" customWidth="1"/>
    <col min="5633" max="5633" width="13.140625" style="76" customWidth="1"/>
    <col min="5634" max="5634" width="9.5703125" style="76" customWidth="1"/>
    <col min="5635" max="5635" width="13.7109375" style="76" bestFit="1" customWidth="1"/>
    <col min="5636" max="5636" width="12.28515625" style="76" bestFit="1" customWidth="1"/>
    <col min="5637" max="5637" width="11.28515625" style="76" bestFit="1" customWidth="1"/>
    <col min="5638" max="5638" width="13.7109375" style="76" bestFit="1" customWidth="1"/>
    <col min="5639" max="5639" width="8.5703125" style="76" customWidth="1"/>
    <col min="5640" max="5640" width="13.7109375" style="76" bestFit="1" customWidth="1"/>
    <col min="5641" max="5641" width="12.28515625" style="76" bestFit="1" customWidth="1"/>
    <col min="5642" max="5642" width="11.28515625" style="76" bestFit="1" customWidth="1"/>
    <col min="5643" max="5643" width="12.85546875" style="76" customWidth="1"/>
    <col min="5644" max="5645" width="11.7109375" style="76" customWidth="1"/>
    <col min="5646" max="5646" width="13.5703125" style="76" customWidth="1"/>
    <col min="5647" max="5648" width="12.28515625" style="76" customWidth="1"/>
    <col min="5649" max="5649" width="13.7109375" style="76" bestFit="1" customWidth="1"/>
    <col min="5650" max="5650" width="13.42578125" style="76" customWidth="1"/>
    <col min="5651" max="5651" width="6.42578125" style="76" customWidth="1"/>
    <col min="5652" max="5883" width="9.140625" style="76"/>
    <col min="5884" max="5885" width="5.7109375" style="76" customWidth="1"/>
    <col min="5886" max="5886" width="6.140625" style="76" customWidth="1"/>
    <col min="5887" max="5887" width="26.85546875" style="76" customWidth="1"/>
    <col min="5888" max="5888" width="14" style="76" customWidth="1"/>
    <col min="5889" max="5889" width="13.140625" style="76" customWidth="1"/>
    <col min="5890" max="5890" width="9.5703125" style="76" customWidth="1"/>
    <col min="5891" max="5891" width="13.7109375" style="76" bestFit="1" customWidth="1"/>
    <col min="5892" max="5892" width="12.28515625" style="76" bestFit="1" customWidth="1"/>
    <col min="5893" max="5893" width="11.28515625" style="76" bestFit="1" customWidth="1"/>
    <col min="5894" max="5894" width="13.7109375" style="76" bestFit="1" customWidth="1"/>
    <col min="5895" max="5895" width="8.5703125" style="76" customWidth="1"/>
    <col min="5896" max="5896" width="13.7109375" style="76" bestFit="1" customWidth="1"/>
    <col min="5897" max="5897" width="12.28515625" style="76" bestFit="1" customWidth="1"/>
    <col min="5898" max="5898" width="11.28515625" style="76" bestFit="1" customWidth="1"/>
    <col min="5899" max="5899" width="12.85546875" style="76" customWidth="1"/>
    <col min="5900" max="5901" width="11.7109375" style="76" customWidth="1"/>
    <col min="5902" max="5902" width="13.5703125" style="76" customWidth="1"/>
    <col min="5903" max="5904" width="12.28515625" style="76" customWidth="1"/>
    <col min="5905" max="5905" width="13.7109375" style="76" bestFit="1" customWidth="1"/>
    <col min="5906" max="5906" width="13.42578125" style="76" customWidth="1"/>
    <col min="5907" max="5907" width="6.42578125" style="76" customWidth="1"/>
    <col min="5908" max="6139" width="9.140625" style="76"/>
    <col min="6140" max="6141" width="5.7109375" style="76" customWidth="1"/>
    <col min="6142" max="6142" width="6.140625" style="76" customWidth="1"/>
    <col min="6143" max="6143" width="26.85546875" style="76" customWidth="1"/>
    <col min="6144" max="6144" width="14" style="76" customWidth="1"/>
    <col min="6145" max="6145" width="13.140625" style="76" customWidth="1"/>
    <col min="6146" max="6146" width="9.5703125" style="76" customWidth="1"/>
    <col min="6147" max="6147" width="13.7109375" style="76" bestFit="1" customWidth="1"/>
    <col min="6148" max="6148" width="12.28515625" style="76" bestFit="1" customWidth="1"/>
    <col min="6149" max="6149" width="11.28515625" style="76" bestFit="1" customWidth="1"/>
    <col min="6150" max="6150" width="13.7109375" style="76" bestFit="1" customWidth="1"/>
    <col min="6151" max="6151" width="8.5703125" style="76" customWidth="1"/>
    <col min="6152" max="6152" width="13.7109375" style="76" bestFit="1" customWidth="1"/>
    <col min="6153" max="6153" width="12.28515625" style="76" bestFit="1" customWidth="1"/>
    <col min="6154" max="6154" width="11.28515625" style="76" bestFit="1" customWidth="1"/>
    <col min="6155" max="6155" width="12.85546875" style="76" customWidth="1"/>
    <col min="6156" max="6157" width="11.7109375" style="76" customWidth="1"/>
    <col min="6158" max="6158" width="13.5703125" style="76" customWidth="1"/>
    <col min="6159" max="6160" width="12.28515625" style="76" customWidth="1"/>
    <col min="6161" max="6161" width="13.7109375" style="76" bestFit="1" customWidth="1"/>
    <col min="6162" max="6162" width="13.42578125" style="76" customWidth="1"/>
    <col min="6163" max="6163" width="6.42578125" style="76" customWidth="1"/>
    <col min="6164" max="6395" width="9.140625" style="76"/>
    <col min="6396" max="6397" width="5.7109375" style="76" customWidth="1"/>
    <col min="6398" max="6398" width="6.140625" style="76" customWidth="1"/>
    <col min="6399" max="6399" width="26.85546875" style="76" customWidth="1"/>
    <col min="6400" max="6400" width="14" style="76" customWidth="1"/>
    <col min="6401" max="6401" width="13.140625" style="76" customWidth="1"/>
    <col min="6402" max="6402" width="9.5703125" style="76" customWidth="1"/>
    <col min="6403" max="6403" width="13.7109375" style="76" bestFit="1" customWidth="1"/>
    <col min="6404" max="6404" width="12.28515625" style="76" bestFit="1" customWidth="1"/>
    <col min="6405" max="6405" width="11.28515625" style="76" bestFit="1" customWidth="1"/>
    <col min="6406" max="6406" width="13.7109375" style="76" bestFit="1" customWidth="1"/>
    <col min="6407" max="6407" width="8.5703125" style="76" customWidth="1"/>
    <col min="6408" max="6408" width="13.7109375" style="76" bestFit="1" customWidth="1"/>
    <col min="6409" max="6409" width="12.28515625" style="76" bestFit="1" customWidth="1"/>
    <col min="6410" max="6410" width="11.28515625" style="76" bestFit="1" customWidth="1"/>
    <col min="6411" max="6411" width="12.85546875" style="76" customWidth="1"/>
    <col min="6412" max="6413" width="11.7109375" style="76" customWidth="1"/>
    <col min="6414" max="6414" width="13.5703125" style="76" customWidth="1"/>
    <col min="6415" max="6416" width="12.28515625" style="76" customWidth="1"/>
    <col min="6417" max="6417" width="13.7109375" style="76" bestFit="1" customWidth="1"/>
    <col min="6418" max="6418" width="13.42578125" style="76" customWidth="1"/>
    <col min="6419" max="6419" width="6.42578125" style="76" customWidth="1"/>
    <col min="6420" max="6651" width="9.140625" style="76"/>
    <col min="6652" max="6653" width="5.7109375" style="76" customWidth="1"/>
    <col min="6654" max="6654" width="6.140625" style="76" customWidth="1"/>
    <col min="6655" max="6655" width="26.85546875" style="76" customWidth="1"/>
    <col min="6656" max="6656" width="14" style="76" customWidth="1"/>
    <col min="6657" max="6657" width="13.140625" style="76" customWidth="1"/>
    <col min="6658" max="6658" width="9.5703125" style="76" customWidth="1"/>
    <col min="6659" max="6659" width="13.7109375" style="76" bestFit="1" customWidth="1"/>
    <col min="6660" max="6660" width="12.28515625" style="76" bestFit="1" customWidth="1"/>
    <col min="6661" max="6661" width="11.28515625" style="76" bestFit="1" customWidth="1"/>
    <col min="6662" max="6662" width="13.7109375" style="76" bestFit="1" customWidth="1"/>
    <col min="6663" max="6663" width="8.5703125" style="76" customWidth="1"/>
    <col min="6664" max="6664" width="13.7109375" style="76" bestFit="1" customWidth="1"/>
    <col min="6665" max="6665" width="12.28515625" style="76" bestFit="1" customWidth="1"/>
    <col min="6666" max="6666" width="11.28515625" style="76" bestFit="1" customWidth="1"/>
    <col min="6667" max="6667" width="12.85546875" style="76" customWidth="1"/>
    <col min="6668" max="6669" width="11.7109375" style="76" customWidth="1"/>
    <col min="6670" max="6670" width="13.5703125" style="76" customWidth="1"/>
    <col min="6671" max="6672" width="12.28515625" style="76" customWidth="1"/>
    <col min="6673" max="6673" width="13.7109375" style="76" bestFit="1" customWidth="1"/>
    <col min="6674" max="6674" width="13.42578125" style="76" customWidth="1"/>
    <col min="6675" max="6675" width="6.42578125" style="76" customWidth="1"/>
    <col min="6676" max="6907" width="9.140625" style="76"/>
    <col min="6908" max="6909" width="5.7109375" style="76" customWidth="1"/>
    <col min="6910" max="6910" width="6.140625" style="76" customWidth="1"/>
    <col min="6911" max="6911" width="26.85546875" style="76" customWidth="1"/>
    <col min="6912" max="6912" width="14" style="76" customWidth="1"/>
    <col min="6913" max="6913" width="13.140625" style="76" customWidth="1"/>
    <col min="6914" max="6914" width="9.5703125" style="76" customWidth="1"/>
    <col min="6915" max="6915" width="13.7109375" style="76" bestFit="1" customWidth="1"/>
    <col min="6916" max="6916" width="12.28515625" style="76" bestFit="1" customWidth="1"/>
    <col min="6917" max="6917" width="11.28515625" style="76" bestFit="1" customWidth="1"/>
    <col min="6918" max="6918" width="13.7109375" style="76" bestFit="1" customWidth="1"/>
    <col min="6919" max="6919" width="8.5703125" style="76" customWidth="1"/>
    <col min="6920" max="6920" width="13.7109375" style="76" bestFit="1" customWidth="1"/>
    <col min="6921" max="6921" width="12.28515625" style="76" bestFit="1" customWidth="1"/>
    <col min="6922" max="6922" width="11.28515625" style="76" bestFit="1" customWidth="1"/>
    <col min="6923" max="6923" width="12.85546875" style="76" customWidth="1"/>
    <col min="6924" max="6925" width="11.7109375" style="76" customWidth="1"/>
    <col min="6926" max="6926" width="13.5703125" style="76" customWidth="1"/>
    <col min="6927" max="6928" width="12.28515625" style="76" customWidth="1"/>
    <col min="6929" max="6929" width="13.7109375" style="76" bestFit="1" customWidth="1"/>
    <col min="6930" max="6930" width="13.42578125" style="76" customWidth="1"/>
    <col min="6931" max="6931" width="6.42578125" style="76" customWidth="1"/>
    <col min="6932" max="7163" width="9.140625" style="76"/>
    <col min="7164" max="7165" width="5.7109375" style="76" customWidth="1"/>
    <col min="7166" max="7166" width="6.140625" style="76" customWidth="1"/>
    <col min="7167" max="7167" width="26.85546875" style="76" customWidth="1"/>
    <col min="7168" max="7168" width="14" style="76" customWidth="1"/>
    <col min="7169" max="7169" width="13.140625" style="76" customWidth="1"/>
    <col min="7170" max="7170" width="9.5703125" style="76" customWidth="1"/>
    <col min="7171" max="7171" width="13.7109375" style="76" bestFit="1" customWidth="1"/>
    <col min="7172" max="7172" width="12.28515625" style="76" bestFit="1" customWidth="1"/>
    <col min="7173" max="7173" width="11.28515625" style="76" bestFit="1" customWidth="1"/>
    <col min="7174" max="7174" width="13.7109375" style="76" bestFit="1" customWidth="1"/>
    <col min="7175" max="7175" width="8.5703125" style="76" customWidth="1"/>
    <col min="7176" max="7176" width="13.7109375" style="76" bestFit="1" customWidth="1"/>
    <col min="7177" max="7177" width="12.28515625" style="76" bestFit="1" customWidth="1"/>
    <col min="7178" max="7178" width="11.28515625" style="76" bestFit="1" customWidth="1"/>
    <col min="7179" max="7179" width="12.85546875" style="76" customWidth="1"/>
    <col min="7180" max="7181" width="11.7109375" style="76" customWidth="1"/>
    <col min="7182" max="7182" width="13.5703125" style="76" customWidth="1"/>
    <col min="7183" max="7184" width="12.28515625" style="76" customWidth="1"/>
    <col min="7185" max="7185" width="13.7109375" style="76" bestFit="1" customWidth="1"/>
    <col min="7186" max="7186" width="13.42578125" style="76" customWidth="1"/>
    <col min="7187" max="7187" width="6.42578125" style="76" customWidth="1"/>
    <col min="7188" max="7419" width="9.140625" style="76"/>
    <col min="7420" max="7421" width="5.7109375" style="76" customWidth="1"/>
    <col min="7422" max="7422" width="6.140625" style="76" customWidth="1"/>
    <col min="7423" max="7423" width="26.85546875" style="76" customWidth="1"/>
    <col min="7424" max="7424" width="14" style="76" customWidth="1"/>
    <col min="7425" max="7425" width="13.140625" style="76" customWidth="1"/>
    <col min="7426" max="7426" width="9.5703125" style="76" customWidth="1"/>
    <col min="7427" max="7427" width="13.7109375" style="76" bestFit="1" customWidth="1"/>
    <col min="7428" max="7428" width="12.28515625" style="76" bestFit="1" customWidth="1"/>
    <col min="7429" max="7429" width="11.28515625" style="76" bestFit="1" customWidth="1"/>
    <col min="7430" max="7430" width="13.7109375" style="76" bestFit="1" customWidth="1"/>
    <col min="7431" max="7431" width="8.5703125" style="76" customWidth="1"/>
    <col min="7432" max="7432" width="13.7109375" style="76" bestFit="1" customWidth="1"/>
    <col min="7433" max="7433" width="12.28515625" style="76" bestFit="1" customWidth="1"/>
    <col min="7434" max="7434" width="11.28515625" style="76" bestFit="1" customWidth="1"/>
    <col min="7435" max="7435" width="12.85546875" style="76" customWidth="1"/>
    <col min="7436" max="7437" width="11.7109375" style="76" customWidth="1"/>
    <col min="7438" max="7438" width="13.5703125" style="76" customWidth="1"/>
    <col min="7439" max="7440" width="12.28515625" style="76" customWidth="1"/>
    <col min="7441" max="7441" width="13.7109375" style="76" bestFit="1" customWidth="1"/>
    <col min="7442" max="7442" width="13.42578125" style="76" customWidth="1"/>
    <col min="7443" max="7443" width="6.42578125" style="76" customWidth="1"/>
    <col min="7444" max="7675" width="9.140625" style="76"/>
    <col min="7676" max="7677" width="5.7109375" style="76" customWidth="1"/>
    <col min="7678" max="7678" width="6.140625" style="76" customWidth="1"/>
    <col min="7679" max="7679" width="26.85546875" style="76" customWidth="1"/>
    <col min="7680" max="7680" width="14" style="76" customWidth="1"/>
    <col min="7681" max="7681" width="13.140625" style="76" customWidth="1"/>
    <col min="7682" max="7682" width="9.5703125" style="76" customWidth="1"/>
    <col min="7683" max="7683" width="13.7109375" style="76" bestFit="1" customWidth="1"/>
    <col min="7684" max="7684" width="12.28515625" style="76" bestFit="1" customWidth="1"/>
    <col min="7685" max="7685" width="11.28515625" style="76" bestFit="1" customWidth="1"/>
    <col min="7686" max="7686" width="13.7109375" style="76" bestFit="1" customWidth="1"/>
    <col min="7687" max="7687" width="8.5703125" style="76" customWidth="1"/>
    <col min="7688" max="7688" width="13.7109375" style="76" bestFit="1" customWidth="1"/>
    <col min="7689" max="7689" width="12.28515625" style="76" bestFit="1" customWidth="1"/>
    <col min="7690" max="7690" width="11.28515625" style="76" bestFit="1" customWidth="1"/>
    <col min="7691" max="7691" width="12.85546875" style="76" customWidth="1"/>
    <col min="7692" max="7693" width="11.7109375" style="76" customWidth="1"/>
    <col min="7694" max="7694" width="13.5703125" style="76" customWidth="1"/>
    <col min="7695" max="7696" width="12.28515625" style="76" customWidth="1"/>
    <col min="7697" max="7697" width="13.7109375" style="76" bestFit="1" customWidth="1"/>
    <col min="7698" max="7698" width="13.42578125" style="76" customWidth="1"/>
    <col min="7699" max="7699" width="6.42578125" style="76" customWidth="1"/>
    <col min="7700" max="7931" width="9.140625" style="76"/>
    <col min="7932" max="7933" width="5.7109375" style="76" customWidth="1"/>
    <col min="7934" max="7934" width="6.140625" style="76" customWidth="1"/>
    <col min="7935" max="7935" width="26.85546875" style="76" customWidth="1"/>
    <col min="7936" max="7936" width="14" style="76" customWidth="1"/>
    <col min="7937" max="7937" width="13.140625" style="76" customWidth="1"/>
    <col min="7938" max="7938" width="9.5703125" style="76" customWidth="1"/>
    <col min="7939" max="7939" width="13.7109375" style="76" bestFit="1" customWidth="1"/>
    <col min="7940" max="7940" width="12.28515625" style="76" bestFit="1" customWidth="1"/>
    <col min="7941" max="7941" width="11.28515625" style="76" bestFit="1" customWidth="1"/>
    <col min="7942" max="7942" width="13.7109375" style="76" bestFit="1" customWidth="1"/>
    <col min="7943" max="7943" width="8.5703125" style="76" customWidth="1"/>
    <col min="7944" max="7944" width="13.7109375" style="76" bestFit="1" customWidth="1"/>
    <col min="7945" max="7945" width="12.28515625" style="76" bestFit="1" customWidth="1"/>
    <col min="7946" max="7946" width="11.28515625" style="76" bestFit="1" customWidth="1"/>
    <col min="7947" max="7947" width="12.85546875" style="76" customWidth="1"/>
    <col min="7948" max="7949" width="11.7109375" style="76" customWidth="1"/>
    <col min="7950" max="7950" width="13.5703125" style="76" customWidth="1"/>
    <col min="7951" max="7952" width="12.28515625" style="76" customWidth="1"/>
    <col min="7953" max="7953" width="13.7109375" style="76" bestFit="1" customWidth="1"/>
    <col min="7954" max="7954" width="13.42578125" style="76" customWidth="1"/>
    <col min="7955" max="7955" width="6.42578125" style="76" customWidth="1"/>
    <col min="7956" max="8187" width="9.140625" style="76"/>
    <col min="8188" max="8189" width="5.7109375" style="76" customWidth="1"/>
    <col min="8190" max="8190" width="6.140625" style="76" customWidth="1"/>
    <col min="8191" max="8191" width="26.85546875" style="76" customWidth="1"/>
    <col min="8192" max="8192" width="14" style="76" customWidth="1"/>
    <col min="8193" max="8193" width="13.140625" style="76" customWidth="1"/>
    <col min="8194" max="8194" width="9.5703125" style="76" customWidth="1"/>
    <col min="8195" max="8195" width="13.7109375" style="76" bestFit="1" customWidth="1"/>
    <col min="8196" max="8196" width="12.28515625" style="76" bestFit="1" customWidth="1"/>
    <col min="8197" max="8197" width="11.28515625" style="76" bestFit="1" customWidth="1"/>
    <col min="8198" max="8198" width="13.7109375" style="76" bestFit="1" customWidth="1"/>
    <col min="8199" max="8199" width="8.5703125" style="76" customWidth="1"/>
    <col min="8200" max="8200" width="13.7109375" style="76" bestFit="1" customWidth="1"/>
    <col min="8201" max="8201" width="12.28515625" style="76" bestFit="1" customWidth="1"/>
    <col min="8202" max="8202" width="11.28515625" style="76" bestFit="1" customWidth="1"/>
    <col min="8203" max="8203" width="12.85546875" style="76" customWidth="1"/>
    <col min="8204" max="8205" width="11.7109375" style="76" customWidth="1"/>
    <col min="8206" max="8206" width="13.5703125" style="76" customWidth="1"/>
    <col min="8207" max="8208" width="12.28515625" style="76" customWidth="1"/>
    <col min="8209" max="8209" width="13.7109375" style="76" bestFit="1" customWidth="1"/>
    <col min="8210" max="8210" width="13.42578125" style="76" customWidth="1"/>
    <col min="8211" max="8211" width="6.42578125" style="76" customWidth="1"/>
    <col min="8212" max="8443" width="9.140625" style="76"/>
    <col min="8444" max="8445" width="5.7109375" style="76" customWidth="1"/>
    <col min="8446" max="8446" width="6.140625" style="76" customWidth="1"/>
    <col min="8447" max="8447" width="26.85546875" style="76" customWidth="1"/>
    <col min="8448" max="8448" width="14" style="76" customWidth="1"/>
    <col min="8449" max="8449" width="13.140625" style="76" customWidth="1"/>
    <col min="8450" max="8450" width="9.5703125" style="76" customWidth="1"/>
    <col min="8451" max="8451" width="13.7109375" style="76" bestFit="1" customWidth="1"/>
    <col min="8452" max="8452" width="12.28515625" style="76" bestFit="1" customWidth="1"/>
    <col min="8453" max="8453" width="11.28515625" style="76" bestFit="1" customWidth="1"/>
    <col min="8454" max="8454" width="13.7109375" style="76" bestFit="1" customWidth="1"/>
    <col min="8455" max="8455" width="8.5703125" style="76" customWidth="1"/>
    <col min="8456" max="8456" width="13.7109375" style="76" bestFit="1" customWidth="1"/>
    <col min="8457" max="8457" width="12.28515625" style="76" bestFit="1" customWidth="1"/>
    <col min="8458" max="8458" width="11.28515625" style="76" bestFit="1" customWidth="1"/>
    <col min="8459" max="8459" width="12.85546875" style="76" customWidth="1"/>
    <col min="8460" max="8461" width="11.7109375" style="76" customWidth="1"/>
    <col min="8462" max="8462" width="13.5703125" style="76" customWidth="1"/>
    <col min="8463" max="8464" width="12.28515625" style="76" customWidth="1"/>
    <col min="8465" max="8465" width="13.7109375" style="76" bestFit="1" customWidth="1"/>
    <col min="8466" max="8466" width="13.42578125" style="76" customWidth="1"/>
    <col min="8467" max="8467" width="6.42578125" style="76" customWidth="1"/>
    <col min="8468" max="8699" width="9.140625" style="76"/>
    <col min="8700" max="8701" width="5.7109375" style="76" customWidth="1"/>
    <col min="8702" max="8702" width="6.140625" style="76" customWidth="1"/>
    <col min="8703" max="8703" width="26.85546875" style="76" customWidth="1"/>
    <col min="8704" max="8704" width="14" style="76" customWidth="1"/>
    <col min="8705" max="8705" width="13.140625" style="76" customWidth="1"/>
    <col min="8706" max="8706" width="9.5703125" style="76" customWidth="1"/>
    <col min="8707" max="8707" width="13.7109375" style="76" bestFit="1" customWidth="1"/>
    <col min="8708" max="8708" width="12.28515625" style="76" bestFit="1" customWidth="1"/>
    <col min="8709" max="8709" width="11.28515625" style="76" bestFit="1" customWidth="1"/>
    <col min="8710" max="8710" width="13.7109375" style="76" bestFit="1" customWidth="1"/>
    <col min="8711" max="8711" width="8.5703125" style="76" customWidth="1"/>
    <col min="8712" max="8712" width="13.7109375" style="76" bestFit="1" customWidth="1"/>
    <col min="8713" max="8713" width="12.28515625" style="76" bestFit="1" customWidth="1"/>
    <col min="8714" max="8714" width="11.28515625" style="76" bestFit="1" customWidth="1"/>
    <col min="8715" max="8715" width="12.85546875" style="76" customWidth="1"/>
    <col min="8716" max="8717" width="11.7109375" style="76" customWidth="1"/>
    <col min="8718" max="8718" width="13.5703125" style="76" customWidth="1"/>
    <col min="8719" max="8720" width="12.28515625" style="76" customWidth="1"/>
    <col min="8721" max="8721" width="13.7109375" style="76" bestFit="1" customWidth="1"/>
    <col min="8722" max="8722" width="13.42578125" style="76" customWidth="1"/>
    <col min="8723" max="8723" width="6.42578125" style="76" customWidth="1"/>
    <col min="8724" max="8955" width="9.140625" style="76"/>
    <col min="8956" max="8957" width="5.7109375" style="76" customWidth="1"/>
    <col min="8958" max="8958" width="6.140625" style="76" customWidth="1"/>
    <col min="8959" max="8959" width="26.85546875" style="76" customWidth="1"/>
    <col min="8960" max="8960" width="14" style="76" customWidth="1"/>
    <col min="8961" max="8961" width="13.140625" style="76" customWidth="1"/>
    <col min="8962" max="8962" width="9.5703125" style="76" customWidth="1"/>
    <col min="8963" max="8963" width="13.7109375" style="76" bestFit="1" customWidth="1"/>
    <col min="8964" max="8964" width="12.28515625" style="76" bestFit="1" customWidth="1"/>
    <col min="8965" max="8965" width="11.28515625" style="76" bestFit="1" customWidth="1"/>
    <col min="8966" max="8966" width="13.7109375" style="76" bestFit="1" customWidth="1"/>
    <col min="8967" max="8967" width="8.5703125" style="76" customWidth="1"/>
    <col min="8968" max="8968" width="13.7109375" style="76" bestFit="1" customWidth="1"/>
    <col min="8969" max="8969" width="12.28515625" style="76" bestFit="1" customWidth="1"/>
    <col min="8970" max="8970" width="11.28515625" style="76" bestFit="1" customWidth="1"/>
    <col min="8971" max="8971" width="12.85546875" style="76" customWidth="1"/>
    <col min="8972" max="8973" width="11.7109375" style="76" customWidth="1"/>
    <col min="8974" max="8974" width="13.5703125" style="76" customWidth="1"/>
    <col min="8975" max="8976" width="12.28515625" style="76" customWidth="1"/>
    <col min="8977" max="8977" width="13.7109375" style="76" bestFit="1" customWidth="1"/>
    <col min="8978" max="8978" width="13.42578125" style="76" customWidth="1"/>
    <col min="8979" max="8979" width="6.42578125" style="76" customWidth="1"/>
    <col min="8980" max="9211" width="9.140625" style="76"/>
    <col min="9212" max="9213" width="5.7109375" style="76" customWidth="1"/>
    <col min="9214" max="9214" width="6.140625" style="76" customWidth="1"/>
    <col min="9215" max="9215" width="26.85546875" style="76" customWidth="1"/>
    <col min="9216" max="9216" width="14" style="76" customWidth="1"/>
    <col min="9217" max="9217" width="13.140625" style="76" customWidth="1"/>
    <col min="9218" max="9218" width="9.5703125" style="76" customWidth="1"/>
    <col min="9219" max="9219" width="13.7109375" style="76" bestFit="1" customWidth="1"/>
    <col min="9220" max="9220" width="12.28515625" style="76" bestFit="1" customWidth="1"/>
    <col min="9221" max="9221" width="11.28515625" style="76" bestFit="1" customWidth="1"/>
    <col min="9222" max="9222" width="13.7109375" style="76" bestFit="1" customWidth="1"/>
    <col min="9223" max="9223" width="8.5703125" style="76" customWidth="1"/>
    <col min="9224" max="9224" width="13.7109375" style="76" bestFit="1" customWidth="1"/>
    <col min="9225" max="9225" width="12.28515625" style="76" bestFit="1" customWidth="1"/>
    <col min="9226" max="9226" width="11.28515625" style="76" bestFit="1" customWidth="1"/>
    <col min="9227" max="9227" width="12.85546875" style="76" customWidth="1"/>
    <col min="9228" max="9229" width="11.7109375" style="76" customWidth="1"/>
    <col min="9230" max="9230" width="13.5703125" style="76" customWidth="1"/>
    <col min="9231" max="9232" width="12.28515625" style="76" customWidth="1"/>
    <col min="9233" max="9233" width="13.7109375" style="76" bestFit="1" customWidth="1"/>
    <col min="9234" max="9234" width="13.42578125" style="76" customWidth="1"/>
    <col min="9235" max="9235" width="6.42578125" style="76" customWidth="1"/>
    <col min="9236" max="9467" width="9.140625" style="76"/>
    <col min="9468" max="9469" width="5.7109375" style="76" customWidth="1"/>
    <col min="9470" max="9470" width="6.140625" style="76" customWidth="1"/>
    <col min="9471" max="9471" width="26.85546875" style="76" customWidth="1"/>
    <col min="9472" max="9472" width="14" style="76" customWidth="1"/>
    <col min="9473" max="9473" width="13.140625" style="76" customWidth="1"/>
    <col min="9474" max="9474" width="9.5703125" style="76" customWidth="1"/>
    <col min="9475" max="9475" width="13.7109375" style="76" bestFit="1" customWidth="1"/>
    <col min="9476" max="9476" width="12.28515625" style="76" bestFit="1" customWidth="1"/>
    <col min="9477" max="9477" width="11.28515625" style="76" bestFit="1" customWidth="1"/>
    <col min="9478" max="9478" width="13.7109375" style="76" bestFit="1" customWidth="1"/>
    <col min="9479" max="9479" width="8.5703125" style="76" customWidth="1"/>
    <col min="9480" max="9480" width="13.7109375" style="76" bestFit="1" customWidth="1"/>
    <col min="9481" max="9481" width="12.28515625" style="76" bestFit="1" customWidth="1"/>
    <col min="9482" max="9482" width="11.28515625" style="76" bestFit="1" customWidth="1"/>
    <col min="9483" max="9483" width="12.85546875" style="76" customWidth="1"/>
    <col min="9484" max="9485" width="11.7109375" style="76" customWidth="1"/>
    <col min="9486" max="9486" width="13.5703125" style="76" customWidth="1"/>
    <col min="9487" max="9488" width="12.28515625" style="76" customWidth="1"/>
    <col min="9489" max="9489" width="13.7109375" style="76" bestFit="1" customWidth="1"/>
    <col min="9490" max="9490" width="13.42578125" style="76" customWidth="1"/>
    <col min="9491" max="9491" width="6.42578125" style="76" customWidth="1"/>
    <col min="9492" max="9723" width="9.140625" style="76"/>
    <col min="9724" max="9725" width="5.7109375" style="76" customWidth="1"/>
    <col min="9726" max="9726" width="6.140625" style="76" customWidth="1"/>
    <col min="9727" max="9727" width="26.85546875" style="76" customWidth="1"/>
    <col min="9728" max="9728" width="14" style="76" customWidth="1"/>
    <col min="9729" max="9729" width="13.140625" style="76" customWidth="1"/>
    <col min="9730" max="9730" width="9.5703125" style="76" customWidth="1"/>
    <col min="9731" max="9731" width="13.7109375" style="76" bestFit="1" customWidth="1"/>
    <col min="9732" max="9732" width="12.28515625" style="76" bestFit="1" customWidth="1"/>
    <col min="9733" max="9733" width="11.28515625" style="76" bestFit="1" customWidth="1"/>
    <col min="9734" max="9734" width="13.7109375" style="76" bestFit="1" customWidth="1"/>
    <col min="9735" max="9735" width="8.5703125" style="76" customWidth="1"/>
    <col min="9736" max="9736" width="13.7109375" style="76" bestFit="1" customWidth="1"/>
    <col min="9737" max="9737" width="12.28515625" style="76" bestFit="1" customWidth="1"/>
    <col min="9738" max="9738" width="11.28515625" style="76" bestFit="1" customWidth="1"/>
    <col min="9739" max="9739" width="12.85546875" style="76" customWidth="1"/>
    <col min="9740" max="9741" width="11.7109375" style="76" customWidth="1"/>
    <col min="9742" max="9742" width="13.5703125" style="76" customWidth="1"/>
    <col min="9743" max="9744" width="12.28515625" style="76" customWidth="1"/>
    <col min="9745" max="9745" width="13.7109375" style="76" bestFit="1" customWidth="1"/>
    <col min="9746" max="9746" width="13.42578125" style="76" customWidth="1"/>
    <col min="9747" max="9747" width="6.42578125" style="76" customWidth="1"/>
    <col min="9748" max="9979" width="9.140625" style="76"/>
    <col min="9980" max="9981" width="5.7109375" style="76" customWidth="1"/>
    <col min="9982" max="9982" width="6.140625" style="76" customWidth="1"/>
    <col min="9983" max="9983" width="26.85546875" style="76" customWidth="1"/>
    <col min="9984" max="9984" width="14" style="76" customWidth="1"/>
    <col min="9985" max="9985" width="13.140625" style="76" customWidth="1"/>
    <col min="9986" max="9986" width="9.5703125" style="76" customWidth="1"/>
    <col min="9987" max="9987" width="13.7109375" style="76" bestFit="1" customWidth="1"/>
    <col min="9988" max="9988" width="12.28515625" style="76" bestFit="1" customWidth="1"/>
    <col min="9989" max="9989" width="11.28515625" style="76" bestFit="1" customWidth="1"/>
    <col min="9990" max="9990" width="13.7109375" style="76" bestFit="1" customWidth="1"/>
    <col min="9991" max="9991" width="8.5703125" style="76" customWidth="1"/>
    <col min="9992" max="9992" width="13.7109375" style="76" bestFit="1" customWidth="1"/>
    <col min="9993" max="9993" width="12.28515625" style="76" bestFit="1" customWidth="1"/>
    <col min="9994" max="9994" width="11.28515625" style="76" bestFit="1" customWidth="1"/>
    <col min="9995" max="9995" width="12.85546875" style="76" customWidth="1"/>
    <col min="9996" max="9997" width="11.7109375" style="76" customWidth="1"/>
    <col min="9998" max="9998" width="13.5703125" style="76" customWidth="1"/>
    <col min="9999" max="10000" width="12.28515625" style="76" customWidth="1"/>
    <col min="10001" max="10001" width="13.7109375" style="76" bestFit="1" customWidth="1"/>
    <col min="10002" max="10002" width="13.42578125" style="76" customWidth="1"/>
    <col min="10003" max="10003" width="6.42578125" style="76" customWidth="1"/>
    <col min="10004" max="10235" width="9.140625" style="76"/>
    <col min="10236" max="10237" width="5.7109375" style="76" customWidth="1"/>
    <col min="10238" max="10238" width="6.140625" style="76" customWidth="1"/>
    <col min="10239" max="10239" width="26.85546875" style="76" customWidth="1"/>
    <col min="10240" max="10240" width="14" style="76" customWidth="1"/>
    <col min="10241" max="10241" width="13.140625" style="76" customWidth="1"/>
    <col min="10242" max="10242" width="9.5703125" style="76" customWidth="1"/>
    <col min="10243" max="10243" width="13.7109375" style="76" bestFit="1" customWidth="1"/>
    <col min="10244" max="10244" width="12.28515625" style="76" bestFit="1" customWidth="1"/>
    <col min="10245" max="10245" width="11.28515625" style="76" bestFit="1" customWidth="1"/>
    <col min="10246" max="10246" width="13.7109375" style="76" bestFit="1" customWidth="1"/>
    <col min="10247" max="10247" width="8.5703125" style="76" customWidth="1"/>
    <col min="10248" max="10248" width="13.7109375" style="76" bestFit="1" customWidth="1"/>
    <col min="10249" max="10249" width="12.28515625" style="76" bestFit="1" customWidth="1"/>
    <col min="10250" max="10250" width="11.28515625" style="76" bestFit="1" customWidth="1"/>
    <col min="10251" max="10251" width="12.85546875" style="76" customWidth="1"/>
    <col min="10252" max="10253" width="11.7109375" style="76" customWidth="1"/>
    <col min="10254" max="10254" width="13.5703125" style="76" customWidth="1"/>
    <col min="10255" max="10256" width="12.28515625" style="76" customWidth="1"/>
    <col min="10257" max="10257" width="13.7109375" style="76" bestFit="1" customWidth="1"/>
    <col min="10258" max="10258" width="13.42578125" style="76" customWidth="1"/>
    <col min="10259" max="10259" width="6.42578125" style="76" customWidth="1"/>
    <col min="10260" max="10491" width="9.140625" style="76"/>
    <col min="10492" max="10493" width="5.7109375" style="76" customWidth="1"/>
    <col min="10494" max="10494" width="6.140625" style="76" customWidth="1"/>
    <col min="10495" max="10495" width="26.85546875" style="76" customWidth="1"/>
    <col min="10496" max="10496" width="14" style="76" customWidth="1"/>
    <col min="10497" max="10497" width="13.140625" style="76" customWidth="1"/>
    <col min="10498" max="10498" width="9.5703125" style="76" customWidth="1"/>
    <col min="10499" max="10499" width="13.7109375" style="76" bestFit="1" customWidth="1"/>
    <col min="10500" max="10500" width="12.28515625" style="76" bestFit="1" customWidth="1"/>
    <col min="10501" max="10501" width="11.28515625" style="76" bestFit="1" customWidth="1"/>
    <col min="10502" max="10502" width="13.7109375" style="76" bestFit="1" customWidth="1"/>
    <col min="10503" max="10503" width="8.5703125" style="76" customWidth="1"/>
    <col min="10504" max="10504" width="13.7109375" style="76" bestFit="1" customWidth="1"/>
    <col min="10505" max="10505" width="12.28515625" style="76" bestFit="1" customWidth="1"/>
    <col min="10506" max="10506" width="11.28515625" style="76" bestFit="1" customWidth="1"/>
    <col min="10507" max="10507" width="12.85546875" style="76" customWidth="1"/>
    <col min="10508" max="10509" width="11.7109375" style="76" customWidth="1"/>
    <col min="10510" max="10510" width="13.5703125" style="76" customWidth="1"/>
    <col min="10511" max="10512" width="12.28515625" style="76" customWidth="1"/>
    <col min="10513" max="10513" width="13.7109375" style="76" bestFit="1" customWidth="1"/>
    <col min="10514" max="10514" width="13.42578125" style="76" customWidth="1"/>
    <col min="10515" max="10515" width="6.42578125" style="76" customWidth="1"/>
    <col min="10516" max="10747" width="9.140625" style="76"/>
    <col min="10748" max="10749" width="5.7109375" style="76" customWidth="1"/>
    <col min="10750" max="10750" width="6.140625" style="76" customWidth="1"/>
    <col min="10751" max="10751" width="26.85546875" style="76" customWidth="1"/>
    <col min="10752" max="10752" width="14" style="76" customWidth="1"/>
    <col min="10753" max="10753" width="13.140625" style="76" customWidth="1"/>
    <col min="10754" max="10754" width="9.5703125" style="76" customWidth="1"/>
    <col min="10755" max="10755" width="13.7109375" style="76" bestFit="1" customWidth="1"/>
    <col min="10756" max="10756" width="12.28515625" style="76" bestFit="1" customWidth="1"/>
    <col min="10757" max="10757" width="11.28515625" style="76" bestFit="1" customWidth="1"/>
    <col min="10758" max="10758" width="13.7109375" style="76" bestFit="1" customWidth="1"/>
    <col min="10759" max="10759" width="8.5703125" style="76" customWidth="1"/>
    <col min="10760" max="10760" width="13.7109375" style="76" bestFit="1" customWidth="1"/>
    <col min="10761" max="10761" width="12.28515625" style="76" bestFit="1" customWidth="1"/>
    <col min="10762" max="10762" width="11.28515625" style="76" bestFit="1" customWidth="1"/>
    <col min="10763" max="10763" width="12.85546875" style="76" customWidth="1"/>
    <col min="10764" max="10765" width="11.7109375" style="76" customWidth="1"/>
    <col min="10766" max="10766" width="13.5703125" style="76" customWidth="1"/>
    <col min="10767" max="10768" width="12.28515625" style="76" customWidth="1"/>
    <col min="10769" max="10769" width="13.7109375" style="76" bestFit="1" customWidth="1"/>
    <col min="10770" max="10770" width="13.42578125" style="76" customWidth="1"/>
    <col min="10771" max="10771" width="6.42578125" style="76" customWidth="1"/>
    <col min="10772" max="11003" width="9.140625" style="76"/>
    <col min="11004" max="11005" width="5.7109375" style="76" customWidth="1"/>
    <col min="11006" max="11006" width="6.140625" style="76" customWidth="1"/>
    <col min="11007" max="11007" width="26.85546875" style="76" customWidth="1"/>
    <col min="11008" max="11008" width="14" style="76" customWidth="1"/>
    <col min="11009" max="11009" width="13.140625" style="76" customWidth="1"/>
    <col min="11010" max="11010" width="9.5703125" style="76" customWidth="1"/>
    <col min="11011" max="11011" width="13.7109375" style="76" bestFit="1" customWidth="1"/>
    <col min="11012" max="11012" width="12.28515625" style="76" bestFit="1" customWidth="1"/>
    <col min="11013" max="11013" width="11.28515625" style="76" bestFit="1" customWidth="1"/>
    <col min="11014" max="11014" width="13.7109375" style="76" bestFit="1" customWidth="1"/>
    <col min="11015" max="11015" width="8.5703125" style="76" customWidth="1"/>
    <col min="11016" max="11016" width="13.7109375" style="76" bestFit="1" customWidth="1"/>
    <col min="11017" max="11017" width="12.28515625" style="76" bestFit="1" customWidth="1"/>
    <col min="11018" max="11018" width="11.28515625" style="76" bestFit="1" customWidth="1"/>
    <col min="11019" max="11019" width="12.85546875" style="76" customWidth="1"/>
    <col min="11020" max="11021" width="11.7109375" style="76" customWidth="1"/>
    <col min="11022" max="11022" width="13.5703125" style="76" customWidth="1"/>
    <col min="11023" max="11024" width="12.28515625" style="76" customWidth="1"/>
    <col min="11025" max="11025" width="13.7109375" style="76" bestFit="1" customWidth="1"/>
    <col min="11026" max="11026" width="13.42578125" style="76" customWidth="1"/>
    <col min="11027" max="11027" width="6.42578125" style="76" customWidth="1"/>
    <col min="11028" max="11259" width="9.140625" style="76"/>
    <col min="11260" max="11261" width="5.7109375" style="76" customWidth="1"/>
    <col min="11262" max="11262" width="6.140625" style="76" customWidth="1"/>
    <col min="11263" max="11263" width="26.85546875" style="76" customWidth="1"/>
    <col min="11264" max="11264" width="14" style="76" customWidth="1"/>
    <col min="11265" max="11265" width="13.140625" style="76" customWidth="1"/>
    <col min="11266" max="11266" width="9.5703125" style="76" customWidth="1"/>
    <col min="11267" max="11267" width="13.7109375" style="76" bestFit="1" customWidth="1"/>
    <col min="11268" max="11268" width="12.28515625" style="76" bestFit="1" customWidth="1"/>
    <col min="11269" max="11269" width="11.28515625" style="76" bestFit="1" customWidth="1"/>
    <col min="11270" max="11270" width="13.7109375" style="76" bestFit="1" customWidth="1"/>
    <col min="11271" max="11271" width="8.5703125" style="76" customWidth="1"/>
    <col min="11272" max="11272" width="13.7109375" style="76" bestFit="1" customWidth="1"/>
    <col min="11273" max="11273" width="12.28515625" style="76" bestFit="1" customWidth="1"/>
    <col min="11274" max="11274" width="11.28515625" style="76" bestFit="1" customWidth="1"/>
    <col min="11275" max="11275" width="12.85546875" style="76" customWidth="1"/>
    <col min="11276" max="11277" width="11.7109375" style="76" customWidth="1"/>
    <col min="11278" max="11278" width="13.5703125" style="76" customWidth="1"/>
    <col min="11279" max="11280" width="12.28515625" style="76" customWidth="1"/>
    <col min="11281" max="11281" width="13.7109375" style="76" bestFit="1" customWidth="1"/>
    <col min="11282" max="11282" width="13.42578125" style="76" customWidth="1"/>
    <col min="11283" max="11283" width="6.42578125" style="76" customWidth="1"/>
    <col min="11284" max="11515" width="9.140625" style="76"/>
    <col min="11516" max="11517" width="5.7109375" style="76" customWidth="1"/>
    <col min="11518" max="11518" width="6.140625" style="76" customWidth="1"/>
    <col min="11519" max="11519" width="26.85546875" style="76" customWidth="1"/>
    <col min="11520" max="11520" width="14" style="76" customWidth="1"/>
    <col min="11521" max="11521" width="13.140625" style="76" customWidth="1"/>
    <col min="11522" max="11522" width="9.5703125" style="76" customWidth="1"/>
    <col min="11523" max="11523" width="13.7109375" style="76" bestFit="1" customWidth="1"/>
    <col min="11524" max="11524" width="12.28515625" style="76" bestFit="1" customWidth="1"/>
    <col min="11525" max="11525" width="11.28515625" style="76" bestFit="1" customWidth="1"/>
    <col min="11526" max="11526" width="13.7109375" style="76" bestFit="1" customWidth="1"/>
    <col min="11527" max="11527" width="8.5703125" style="76" customWidth="1"/>
    <col min="11528" max="11528" width="13.7109375" style="76" bestFit="1" customWidth="1"/>
    <col min="11529" max="11529" width="12.28515625" style="76" bestFit="1" customWidth="1"/>
    <col min="11530" max="11530" width="11.28515625" style="76" bestFit="1" customWidth="1"/>
    <col min="11531" max="11531" width="12.85546875" style="76" customWidth="1"/>
    <col min="11532" max="11533" width="11.7109375" style="76" customWidth="1"/>
    <col min="11534" max="11534" width="13.5703125" style="76" customWidth="1"/>
    <col min="11535" max="11536" width="12.28515625" style="76" customWidth="1"/>
    <col min="11537" max="11537" width="13.7109375" style="76" bestFit="1" customWidth="1"/>
    <col min="11538" max="11538" width="13.42578125" style="76" customWidth="1"/>
    <col min="11539" max="11539" width="6.42578125" style="76" customWidth="1"/>
    <col min="11540" max="11771" width="9.140625" style="76"/>
    <col min="11772" max="11773" width="5.7109375" style="76" customWidth="1"/>
    <col min="11774" max="11774" width="6.140625" style="76" customWidth="1"/>
    <col min="11775" max="11775" width="26.85546875" style="76" customWidth="1"/>
    <col min="11776" max="11776" width="14" style="76" customWidth="1"/>
    <col min="11777" max="11777" width="13.140625" style="76" customWidth="1"/>
    <col min="11778" max="11778" width="9.5703125" style="76" customWidth="1"/>
    <col min="11779" max="11779" width="13.7109375" style="76" bestFit="1" customWidth="1"/>
    <col min="11780" max="11780" width="12.28515625" style="76" bestFit="1" customWidth="1"/>
    <col min="11781" max="11781" width="11.28515625" style="76" bestFit="1" customWidth="1"/>
    <col min="11782" max="11782" width="13.7109375" style="76" bestFit="1" customWidth="1"/>
    <col min="11783" max="11783" width="8.5703125" style="76" customWidth="1"/>
    <col min="11784" max="11784" width="13.7109375" style="76" bestFit="1" customWidth="1"/>
    <col min="11785" max="11785" width="12.28515625" style="76" bestFit="1" customWidth="1"/>
    <col min="11786" max="11786" width="11.28515625" style="76" bestFit="1" customWidth="1"/>
    <col min="11787" max="11787" width="12.85546875" style="76" customWidth="1"/>
    <col min="11788" max="11789" width="11.7109375" style="76" customWidth="1"/>
    <col min="11790" max="11790" width="13.5703125" style="76" customWidth="1"/>
    <col min="11791" max="11792" width="12.28515625" style="76" customWidth="1"/>
    <col min="11793" max="11793" width="13.7109375" style="76" bestFit="1" customWidth="1"/>
    <col min="11794" max="11794" width="13.42578125" style="76" customWidth="1"/>
    <col min="11795" max="11795" width="6.42578125" style="76" customWidth="1"/>
    <col min="11796" max="12027" width="9.140625" style="76"/>
    <col min="12028" max="12029" width="5.7109375" style="76" customWidth="1"/>
    <col min="12030" max="12030" width="6.140625" style="76" customWidth="1"/>
    <col min="12031" max="12031" width="26.85546875" style="76" customWidth="1"/>
    <col min="12032" max="12032" width="14" style="76" customWidth="1"/>
    <col min="12033" max="12033" width="13.140625" style="76" customWidth="1"/>
    <col min="12034" max="12034" width="9.5703125" style="76" customWidth="1"/>
    <col min="12035" max="12035" width="13.7109375" style="76" bestFit="1" customWidth="1"/>
    <col min="12036" max="12036" width="12.28515625" style="76" bestFit="1" customWidth="1"/>
    <col min="12037" max="12037" width="11.28515625" style="76" bestFit="1" customWidth="1"/>
    <col min="12038" max="12038" width="13.7109375" style="76" bestFit="1" customWidth="1"/>
    <col min="12039" max="12039" width="8.5703125" style="76" customWidth="1"/>
    <col min="12040" max="12040" width="13.7109375" style="76" bestFit="1" customWidth="1"/>
    <col min="12041" max="12041" width="12.28515625" style="76" bestFit="1" customWidth="1"/>
    <col min="12042" max="12042" width="11.28515625" style="76" bestFit="1" customWidth="1"/>
    <col min="12043" max="12043" width="12.85546875" style="76" customWidth="1"/>
    <col min="12044" max="12045" width="11.7109375" style="76" customWidth="1"/>
    <col min="12046" max="12046" width="13.5703125" style="76" customWidth="1"/>
    <col min="12047" max="12048" width="12.28515625" style="76" customWidth="1"/>
    <col min="12049" max="12049" width="13.7109375" style="76" bestFit="1" customWidth="1"/>
    <col min="12050" max="12050" width="13.42578125" style="76" customWidth="1"/>
    <col min="12051" max="12051" width="6.42578125" style="76" customWidth="1"/>
    <col min="12052" max="12283" width="9.140625" style="76"/>
    <col min="12284" max="12285" width="5.7109375" style="76" customWidth="1"/>
    <col min="12286" max="12286" width="6.140625" style="76" customWidth="1"/>
    <col min="12287" max="12287" width="26.85546875" style="76" customWidth="1"/>
    <col min="12288" max="12288" width="14" style="76" customWidth="1"/>
    <col min="12289" max="12289" width="13.140625" style="76" customWidth="1"/>
    <col min="12290" max="12290" width="9.5703125" style="76" customWidth="1"/>
    <col min="12291" max="12291" width="13.7109375" style="76" bestFit="1" customWidth="1"/>
    <col min="12292" max="12292" width="12.28515625" style="76" bestFit="1" customWidth="1"/>
    <col min="12293" max="12293" width="11.28515625" style="76" bestFit="1" customWidth="1"/>
    <col min="12294" max="12294" width="13.7109375" style="76" bestFit="1" customWidth="1"/>
    <col min="12295" max="12295" width="8.5703125" style="76" customWidth="1"/>
    <col min="12296" max="12296" width="13.7109375" style="76" bestFit="1" customWidth="1"/>
    <col min="12297" max="12297" width="12.28515625" style="76" bestFit="1" customWidth="1"/>
    <col min="12298" max="12298" width="11.28515625" style="76" bestFit="1" customWidth="1"/>
    <col min="12299" max="12299" width="12.85546875" style="76" customWidth="1"/>
    <col min="12300" max="12301" width="11.7109375" style="76" customWidth="1"/>
    <col min="12302" max="12302" width="13.5703125" style="76" customWidth="1"/>
    <col min="12303" max="12304" width="12.28515625" style="76" customWidth="1"/>
    <col min="12305" max="12305" width="13.7109375" style="76" bestFit="1" customWidth="1"/>
    <col min="12306" max="12306" width="13.42578125" style="76" customWidth="1"/>
    <col min="12307" max="12307" width="6.42578125" style="76" customWidth="1"/>
    <col min="12308" max="12539" width="9.140625" style="76"/>
    <col min="12540" max="12541" width="5.7109375" style="76" customWidth="1"/>
    <col min="12542" max="12542" width="6.140625" style="76" customWidth="1"/>
    <col min="12543" max="12543" width="26.85546875" style="76" customWidth="1"/>
    <col min="12544" max="12544" width="14" style="76" customWidth="1"/>
    <col min="12545" max="12545" width="13.140625" style="76" customWidth="1"/>
    <col min="12546" max="12546" width="9.5703125" style="76" customWidth="1"/>
    <col min="12547" max="12547" width="13.7109375" style="76" bestFit="1" customWidth="1"/>
    <col min="12548" max="12548" width="12.28515625" style="76" bestFit="1" customWidth="1"/>
    <col min="12549" max="12549" width="11.28515625" style="76" bestFit="1" customWidth="1"/>
    <col min="12550" max="12550" width="13.7109375" style="76" bestFit="1" customWidth="1"/>
    <col min="12551" max="12551" width="8.5703125" style="76" customWidth="1"/>
    <col min="12552" max="12552" width="13.7109375" style="76" bestFit="1" customWidth="1"/>
    <col min="12553" max="12553" width="12.28515625" style="76" bestFit="1" customWidth="1"/>
    <col min="12554" max="12554" width="11.28515625" style="76" bestFit="1" customWidth="1"/>
    <col min="12555" max="12555" width="12.85546875" style="76" customWidth="1"/>
    <col min="12556" max="12557" width="11.7109375" style="76" customWidth="1"/>
    <col min="12558" max="12558" width="13.5703125" style="76" customWidth="1"/>
    <col min="12559" max="12560" width="12.28515625" style="76" customWidth="1"/>
    <col min="12561" max="12561" width="13.7109375" style="76" bestFit="1" customWidth="1"/>
    <col min="12562" max="12562" width="13.42578125" style="76" customWidth="1"/>
    <col min="12563" max="12563" width="6.42578125" style="76" customWidth="1"/>
    <col min="12564" max="12795" width="9.140625" style="76"/>
    <col min="12796" max="12797" width="5.7109375" style="76" customWidth="1"/>
    <col min="12798" max="12798" width="6.140625" style="76" customWidth="1"/>
    <col min="12799" max="12799" width="26.85546875" style="76" customWidth="1"/>
    <col min="12800" max="12800" width="14" style="76" customWidth="1"/>
    <col min="12801" max="12801" width="13.140625" style="76" customWidth="1"/>
    <col min="12802" max="12802" width="9.5703125" style="76" customWidth="1"/>
    <col min="12803" max="12803" width="13.7109375" style="76" bestFit="1" customWidth="1"/>
    <col min="12804" max="12804" width="12.28515625" style="76" bestFit="1" customWidth="1"/>
    <col min="12805" max="12805" width="11.28515625" style="76" bestFit="1" customWidth="1"/>
    <col min="12806" max="12806" width="13.7109375" style="76" bestFit="1" customWidth="1"/>
    <col min="12807" max="12807" width="8.5703125" style="76" customWidth="1"/>
    <col min="12808" max="12808" width="13.7109375" style="76" bestFit="1" customWidth="1"/>
    <col min="12809" max="12809" width="12.28515625" style="76" bestFit="1" customWidth="1"/>
    <col min="12810" max="12810" width="11.28515625" style="76" bestFit="1" customWidth="1"/>
    <col min="12811" max="12811" width="12.85546875" style="76" customWidth="1"/>
    <col min="12812" max="12813" width="11.7109375" style="76" customWidth="1"/>
    <col min="12814" max="12814" width="13.5703125" style="76" customWidth="1"/>
    <col min="12815" max="12816" width="12.28515625" style="76" customWidth="1"/>
    <col min="12817" max="12817" width="13.7109375" style="76" bestFit="1" customWidth="1"/>
    <col min="12818" max="12818" width="13.42578125" style="76" customWidth="1"/>
    <col min="12819" max="12819" width="6.42578125" style="76" customWidth="1"/>
    <col min="12820" max="13051" width="9.140625" style="76"/>
    <col min="13052" max="13053" width="5.7109375" style="76" customWidth="1"/>
    <col min="13054" max="13054" width="6.140625" style="76" customWidth="1"/>
    <col min="13055" max="13055" width="26.85546875" style="76" customWidth="1"/>
    <col min="13056" max="13056" width="14" style="76" customWidth="1"/>
    <col min="13057" max="13057" width="13.140625" style="76" customWidth="1"/>
    <col min="13058" max="13058" width="9.5703125" style="76" customWidth="1"/>
    <col min="13059" max="13059" width="13.7109375" style="76" bestFit="1" customWidth="1"/>
    <col min="13060" max="13060" width="12.28515625" style="76" bestFit="1" customWidth="1"/>
    <col min="13061" max="13061" width="11.28515625" style="76" bestFit="1" customWidth="1"/>
    <col min="13062" max="13062" width="13.7109375" style="76" bestFit="1" customWidth="1"/>
    <col min="13063" max="13063" width="8.5703125" style="76" customWidth="1"/>
    <col min="13064" max="13064" width="13.7109375" style="76" bestFit="1" customWidth="1"/>
    <col min="13065" max="13065" width="12.28515625" style="76" bestFit="1" customWidth="1"/>
    <col min="13066" max="13066" width="11.28515625" style="76" bestFit="1" customWidth="1"/>
    <col min="13067" max="13067" width="12.85546875" style="76" customWidth="1"/>
    <col min="13068" max="13069" width="11.7109375" style="76" customWidth="1"/>
    <col min="13070" max="13070" width="13.5703125" style="76" customWidth="1"/>
    <col min="13071" max="13072" width="12.28515625" style="76" customWidth="1"/>
    <col min="13073" max="13073" width="13.7109375" style="76" bestFit="1" customWidth="1"/>
    <col min="13074" max="13074" width="13.42578125" style="76" customWidth="1"/>
    <col min="13075" max="13075" width="6.42578125" style="76" customWidth="1"/>
    <col min="13076" max="13307" width="9.140625" style="76"/>
    <col min="13308" max="13309" width="5.7109375" style="76" customWidth="1"/>
    <col min="13310" max="13310" width="6.140625" style="76" customWidth="1"/>
    <col min="13311" max="13311" width="26.85546875" style="76" customWidth="1"/>
    <col min="13312" max="13312" width="14" style="76" customWidth="1"/>
    <col min="13313" max="13313" width="13.140625" style="76" customWidth="1"/>
    <col min="13314" max="13314" width="9.5703125" style="76" customWidth="1"/>
    <col min="13315" max="13315" width="13.7109375" style="76" bestFit="1" customWidth="1"/>
    <col min="13316" max="13316" width="12.28515625" style="76" bestFit="1" customWidth="1"/>
    <col min="13317" max="13317" width="11.28515625" style="76" bestFit="1" customWidth="1"/>
    <col min="13318" max="13318" width="13.7109375" style="76" bestFit="1" customWidth="1"/>
    <col min="13319" max="13319" width="8.5703125" style="76" customWidth="1"/>
    <col min="13320" max="13320" width="13.7109375" style="76" bestFit="1" customWidth="1"/>
    <col min="13321" max="13321" width="12.28515625" style="76" bestFit="1" customWidth="1"/>
    <col min="13322" max="13322" width="11.28515625" style="76" bestFit="1" customWidth="1"/>
    <col min="13323" max="13323" width="12.85546875" style="76" customWidth="1"/>
    <col min="13324" max="13325" width="11.7109375" style="76" customWidth="1"/>
    <col min="13326" max="13326" width="13.5703125" style="76" customWidth="1"/>
    <col min="13327" max="13328" width="12.28515625" style="76" customWidth="1"/>
    <col min="13329" max="13329" width="13.7109375" style="76" bestFit="1" customWidth="1"/>
    <col min="13330" max="13330" width="13.42578125" style="76" customWidth="1"/>
    <col min="13331" max="13331" width="6.42578125" style="76" customWidth="1"/>
    <col min="13332" max="13563" width="9.140625" style="76"/>
    <col min="13564" max="13565" width="5.7109375" style="76" customWidth="1"/>
    <col min="13566" max="13566" width="6.140625" style="76" customWidth="1"/>
    <col min="13567" max="13567" width="26.85546875" style="76" customWidth="1"/>
    <col min="13568" max="13568" width="14" style="76" customWidth="1"/>
    <col min="13569" max="13569" width="13.140625" style="76" customWidth="1"/>
    <col min="13570" max="13570" width="9.5703125" style="76" customWidth="1"/>
    <col min="13571" max="13571" width="13.7109375" style="76" bestFit="1" customWidth="1"/>
    <col min="13572" max="13572" width="12.28515625" style="76" bestFit="1" customWidth="1"/>
    <col min="13573" max="13573" width="11.28515625" style="76" bestFit="1" customWidth="1"/>
    <col min="13574" max="13574" width="13.7109375" style="76" bestFit="1" customWidth="1"/>
    <col min="13575" max="13575" width="8.5703125" style="76" customWidth="1"/>
    <col min="13576" max="13576" width="13.7109375" style="76" bestFit="1" customWidth="1"/>
    <col min="13577" max="13577" width="12.28515625" style="76" bestFit="1" customWidth="1"/>
    <col min="13578" max="13578" width="11.28515625" style="76" bestFit="1" customWidth="1"/>
    <col min="13579" max="13579" width="12.85546875" style="76" customWidth="1"/>
    <col min="13580" max="13581" width="11.7109375" style="76" customWidth="1"/>
    <col min="13582" max="13582" width="13.5703125" style="76" customWidth="1"/>
    <col min="13583" max="13584" width="12.28515625" style="76" customWidth="1"/>
    <col min="13585" max="13585" width="13.7109375" style="76" bestFit="1" customWidth="1"/>
    <col min="13586" max="13586" width="13.42578125" style="76" customWidth="1"/>
    <col min="13587" max="13587" width="6.42578125" style="76" customWidth="1"/>
    <col min="13588" max="13819" width="9.140625" style="76"/>
    <col min="13820" max="13821" width="5.7109375" style="76" customWidth="1"/>
    <col min="13822" max="13822" width="6.140625" style="76" customWidth="1"/>
    <col min="13823" max="13823" width="26.85546875" style="76" customWidth="1"/>
    <col min="13824" max="13824" width="14" style="76" customWidth="1"/>
    <col min="13825" max="13825" width="13.140625" style="76" customWidth="1"/>
    <col min="13826" max="13826" width="9.5703125" style="76" customWidth="1"/>
    <col min="13827" max="13827" width="13.7109375" style="76" bestFit="1" customWidth="1"/>
    <col min="13828" max="13828" width="12.28515625" style="76" bestFit="1" customWidth="1"/>
    <col min="13829" max="13829" width="11.28515625" style="76" bestFit="1" customWidth="1"/>
    <col min="13830" max="13830" width="13.7109375" style="76" bestFit="1" customWidth="1"/>
    <col min="13831" max="13831" width="8.5703125" style="76" customWidth="1"/>
    <col min="13832" max="13832" width="13.7109375" style="76" bestFit="1" customWidth="1"/>
    <col min="13833" max="13833" width="12.28515625" style="76" bestFit="1" customWidth="1"/>
    <col min="13834" max="13834" width="11.28515625" style="76" bestFit="1" customWidth="1"/>
    <col min="13835" max="13835" width="12.85546875" style="76" customWidth="1"/>
    <col min="13836" max="13837" width="11.7109375" style="76" customWidth="1"/>
    <col min="13838" max="13838" width="13.5703125" style="76" customWidth="1"/>
    <col min="13839" max="13840" width="12.28515625" style="76" customWidth="1"/>
    <col min="13841" max="13841" width="13.7109375" style="76" bestFit="1" customWidth="1"/>
    <col min="13842" max="13842" width="13.42578125" style="76" customWidth="1"/>
    <col min="13843" max="13843" width="6.42578125" style="76" customWidth="1"/>
    <col min="13844" max="14075" width="9.140625" style="76"/>
    <col min="14076" max="14077" width="5.7109375" style="76" customWidth="1"/>
    <col min="14078" max="14078" width="6.140625" style="76" customWidth="1"/>
    <col min="14079" max="14079" width="26.85546875" style="76" customWidth="1"/>
    <col min="14080" max="14080" width="14" style="76" customWidth="1"/>
    <col min="14081" max="14081" width="13.140625" style="76" customWidth="1"/>
    <col min="14082" max="14082" width="9.5703125" style="76" customWidth="1"/>
    <col min="14083" max="14083" width="13.7109375" style="76" bestFit="1" customWidth="1"/>
    <col min="14084" max="14084" width="12.28515625" style="76" bestFit="1" customWidth="1"/>
    <col min="14085" max="14085" width="11.28515625" style="76" bestFit="1" customWidth="1"/>
    <col min="14086" max="14086" width="13.7109375" style="76" bestFit="1" customWidth="1"/>
    <col min="14087" max="14087" width="8.5703125" style="76" customWidth="1"/>
    <col min="14088" max="14088" width="13.7109375" style="76" bestFit="1" customWidth="1"/>
    <col min="14089" max="14089" width="12.28515625" style="76" bestFit="1" customWidth="1"/>
    <col min="14090" max="14090" width="11.28515625" style="76" bestFit="1" customWidth="1"/>
    <col min="14091" max="14091" width="12.85546875" style="76" customWidth="1"/>
    <col min="14092" max="14093" width="11.7109375" style="76" customWidth="1"/>
    <col min="14094" max="14094" width="13.5703125" style="76" customWidth="1"/>
    <col min="14095" max="14096" width="12.28515625" style="76" customWidth="1"/>
    <col min="14097" max="14097" width="13.7109375" style="76" bestFit="1" customWidth="1"/>
    <col min="14098" max="14098" width="13.42578125" style="76" customWidth="1"/>
    <col min="14099" max="14099" width="6.42578125" style="76" customWidth="1"/>
    <col min="14100" max="14331" width="9.140625" style="76"/>
    <col min="14332" max="14333" width="5.7109375" style="76" customWidth="1"/>
    <col min="14334" max="14334" width="6.140625" style="76" customWidth="1"/>
    <col min="14335" max="14335" width="26.85546875" style="76" customWidth="1"/>
    <col min="14336" max="14336" width="14" style="76" customWidth="1"/>
    <col min="14337" max="14337" width="13.140625" style="76" customWidth="1"/>
    <col min="14338" max="14338" width="9.5703125" style="76" customWidth="1"/>
    <col min="14339" max="14339" width="13.7109375" style="76" bestFit="1" customWidth="1"/>
    <col min="14340" max="14340" width="12.28515625" style="76" bestFit="1" customWidth="1"/>
    <col min="14341" max="14341" width="11.28515625" style="76" bestFit="1" customWidth="1"/>
    <col min="14342" max="14342" width="13.7109375" style="76" bestFit="1" customWidth="1"/>
    <col min="14343" max="14343" width="8.5703125" style="76" customWidth="1"/>
    <col min="14344" max="14344" width="13.7109375" style="76" bestFit="1" customWidth="1"/>
    <col min="14345" max="14345" width="12.28515625" style="76" bestFit="1" customWidth="1"/>
    <col min="14346" max="14346" width="11.28515625" style="76" bestFit="1" customWidth="1"/>
    <col min="14347" max="14347" width="12.85546875" style="76" customWidth="1"/>
    <col min="14348" max="14349" width="11.7109375" style="76" customWidth="1"/>
    <col min="14350" max="14350" width="13.5703125" style="76" customWidth="1"/>
    <col min="14351" max="14352" width="12.28515625" style="76" customWidth="1"/>
    <col min="14353" max="14353" width="13.7109375" style="76" bestFit="1" customWidth="1"/>
    <col min="14354" max="14354" width="13.42578125" style="76" customWidth="1"/>
    <col min="14355" max="14355" width="6.42578125" style="76" customWidth="1"/>
    <col min="14356" max="14587" width="9.140625" style="76"/>
    <col min="14588" max="14589" width="5.7109375" style="76" customWidth="1"/>
    <col min="14590" max="14590" width="6.140625" style="76" customWidth="1"/>
    <col min="14591" max="14591" width="26.85546875" style="76" customWidth="1"/>
    <col min="14592" max="14592" width="14" style="76" customWidth="1"/>
    <col min="14593" max="14593" width="13.140625" style="76" customWidth="1"/>
    <col min="14594" max="14594" width="9.5703125" style="76" customWidth="1"/>
    <col min="14595" max="14595" width="13.7109375" style="76" bestFit="1" customWidth="1"/>
    <col min="14596" max="14596" width="12.28515625" style="76" bestFit="1" customWidth="1"/>
    <col min="14597" max="14597" width="11.28515625" style="76" bestFit="1" customWidth="1"/>
    <col min="14598" max="14598" width="13.7109375" style="76" bestFit="1" customWidth="1"/>
    <col min="14599" max="14599" width="8.5703125" style="76" customWidth="1"/>
    <col min="14600" max="14600" width="13.7109375" style="76" bestFit="1" customWidth="1"/>
    <col min="14601" max="14601" width="12.28515625" style="76" bestFit="1" customWidth="1"/>
    <col min="14602" max="14602" width="11.28515625" style="76" bestFit="1" customWidth="1"/>
    <col min="14603" max="14603" width="12.85546875" style="76" customWidth="1"/>
    <col min="14604" max="14605" width="11.7109375" style="76" customWidth="1"/>
    <col min="14606" max="14606" width="13.5703125" style="76" customWidth="1"/>
    <col min="14607" max="14608" width="12.28515625" style="76" customWidth="1"/>
    <col min="14609" max="14609" width="13.7109375" style="76" bestFit="1" customWidth="1"/>
    <col min="14610" max="14610" width="13.42578125" style="76" customWidth="1"/>
    <col min="14611" max="14611" width="6.42578125" style="76" customWidth="1"/>
    <col min="14612" max="14843" width="9.140625" style="76"/>
    <col min="14844" max="14845" width="5.7109375" style="76" customWidth="1"/>
    <col min="14846" max="14846" width="6.140625" style="76" customWidth="1"/>
    <col min="14847" max="14847" width="26.85546875" style="76" customWidth="1"/>
    <col min="14848" max="14848" width="14" style="76" customWidth="1"/>
    <col min="14849" max="14849" width="13.140625" style="76" customWidth="1"/>
    <col min="14850" max="14850" width="9.5703125" style="76" customWidth="1"/>
    <col min="14851" max="14851" width="13.7109375" style="76" bestFit="1" customWidth="1"/>
    <col min="14852" max="14852" width="12.28515625" style="76" bestFit="1" customWidth="1"/>
    <col min="14853" max="14853" width="11.28515625" style="76" bestFit="1" customWidth="1"/>
    <col min="14854" max="14854" width="13.7109375" style="76" bestFit="1" customWidth="1"/>
    <col min="14855" max="14855" width="8.5703125" style="76" customWidth="1"/>
    <col min="14856" max="14856" width="13.7109375" style="76" bestFit="1" customWidth="1"/>
    <col min="14857" max="14857" width="12.28515625" style="76" bestFit="1" customWidth="1"/>
    <col min="14858" max="14858" width="11.28515625" style="76" bestFit="1" customWidth="1"/>
    <col min="14859" max="14859" width="12.85546875" style="76" customWidth="1"/>
    <col min="14860" max="14861" width="11.7109375" style="76" customWidth="1"/>
    <col min="14862" max="14862" width="13.5703125" style="76" customWidth="1"/>
    <col min="14863" max="14864" width="12.28515625" style="76" customWidth="1"/>
    <col min="14865" max="14865" width="13.7109375" style="76" bestFit="1" customWidth="1"/>
    <col min="14866" max="14866" width="13.42578125" style="76" customWidth="1"/>
    <col min="14867" max="14867" width="6.42578125" style="76" customWidth="1"/>
    <col min="14868" max="15099" width="9.140625" style="76"/>
    <col min="15100" max="15101" width="5.7109375" style="76" customWidth="1"/>
    <col min="15102" max="15102" width="6.140625" style="76" customWidth="1"/>
    <col min="15103" max="15103" width="26.85546875" style="76" customWidth="1"/>
    <col min="15104" max="15104" width="14" style="76" customWidth="1"/>
    <col min="15105" max="15105" width="13.140625" style="76" customWidth="1"/>
    <col min="15106" max="15106" width="9.5703125" style="76" customWidth="1"/>
    <col min="15107" max="15107" width="13.7109375" style="76" bestFit="1" customWidth="1"/>
    <col min="15108" max="15108" width="12.28515625" style="76" bestFit="1" customWidth="1"/>
    <col min="15109" max="15109" width="11.28515625" style="76" bestFit="1" customWidth="1"/>
    <col min="15110" max="15110" width="13.7109375" style="76" bestFit="1" customWidth="1"/>
    <col min="15111" max="15111" width="8.5703125" style="76" customWidth="1"/>
    <col min="15112" max="15112" width="13.7109375" style="76" bestFit="1" customWidth="1"/>
    <col min="15113" max="15113" width="12.28515625" style="76" bestFit="1" customWidth="1"/>
    <col min="15114" max="15114" width="11.28515625" style="76" bestFit="1" customWidth="1"/>
    <col min="15115" max="15115" width="12.85546875" style="76" customWidth="1"/>
    <col min="15116" max="15117" width="11.7109375" style="76" customWidth="1"/>
    <col min="15118" max="15118" width="13.5703125" style="76" customWidth="1"/>
    <col min="15119" max="15120" width="12.28515625" style="76" customWidth="1"/>
    <col min="15121" max="15121" width="13.7109375" style="76" bestFit="1" customWidth="1"/>
    <col min="15122" max="15122" width="13.42578125" style="76" customWidth="1"/>
    <col min="15123" max="15123" width="6.42578125" style="76" customWidth="1"/>
    <col min="15124" max="15355" width="9.140625" style="76"/>
    <col min="15356" max="15357" width="5.7109375" style="76" customWidth="1"/>
    <col min="15358" max="15358" width="6.140625" style="76" customWidth="1"/>
    <col min="15359" max="15359" width="26.85546875" style="76" customWidth="1"/>
    <col min="15360" max="15360" width="14" style="76" customWidth="1"/>
    <col min="15361" max="15361" width="13.140625" style="76" customWidth="1"/>
    <col min="15362" max="15362" width="9.5703125" style="76" customWidth="1"/>
    <col min="15363" max="15363" width="13.7109375" style="76" bestFit="1" customWidth="1"/>
    <col min="15364" max="15364" width="12.28515625" style="76" bestFit="1" customWidth="1"/>
    <col min="15365" max="15365" width="11.28515625" style="76" bestFit="1" customWidth="1"/>
    <col min="15366" max="15366" width="13.7109375" style="76" bestFit="1" customWidth="1"/>
    <col min="15367" max="15367" width="8.5703125" style="76" customWidth="1"/>
    <col min="15368" max="15368" width="13.7109375" style="76" bestFit="1" customWidth="1"/>
    <col min="15369" max="15369" width="12.28515625" style="76" bestFit="1" customWidth="1"/>
    <col min="15370" max="15370" width="11.28515625" style="76" bestFit="1" customWidth="1"/>
    <col min="15371" max="15371" width="12.85546875" style="76" customWidth="1"/>
    <col min="15372" max="15373" width="11.7109375" style="76" customWidth="1"/>
    <col min="15374" max="15374" width="13.5703125" style="76" customWidth="1"/>
    <col min="15375" max="15376" width="12.28515625" style="76" customWidth="1"/>
    <col min="15377" max="15377" width="13.7109375" style="76" bestFit="1" customWidth="1"/>
    <col min="15378" max="15378" width="13.42578125" style="76" customWidth="1"/>
    <col min="15379" max="15379" width="6.42578125" style="76" customWidth="1"/>
    <col min="15380" max="15611" width="9.140625" style="76"/>
    <col min="15612" max="15613" width="5.7109375" style="76" customWidth="1"/>
    <col min="15614" max="15614" width="6.140625" style="76" customWidth="1"/>
    <col min="15615" max="15615" width="26.85546875" style="76" customWidth="1"/>
    <col min="15616" max="15616" width="14" style="76" customWidth="1"/>
    <col min="15617" max="15617" width="13.140625" style="76" customWidth="1"/>
    <col min="15618" max="15618" width="9.5703125" style="76" customWidth="1"/>
    <col min="15619" max="15619" width="13.7109375" style="76" bestFit="1" customWidth="1"/>
    <col min="15620" max="15620" width="12.28515625" style="76" bestFit="1" customWidth="1"/>
    <col min="15621" max="15621" width="11.28515625" style="76" bestFit="1" customWidth="1"/>
    <col min="15622" max="15622" width="13.7109375" style="76" bestFit="1" customWidth="1"/>
    <col min="15623" max="15623" width="8.5703125" style="76" customWidth="1"/>
    <col min="15624" max="15624" width="13.7109375" style="76" bestFit="1" customWidth="1"/>
    <col min="15625" max="15625" width="12.28515625" style="76" bestFit="1" customWidth="1"/>
    <col min="15626" max="15626" width="11.28515625" style="76" bestFit="1" customWidth="1"/>
    <col min="15627" max="15627" width="12.85546875" style="76" customWidth="1"/>
    <col min="15628" max="15629" width="11.7109375" style="76" customWidth="1"/>
    <col min="15630" max="15630" width="13.5703125" style="76" customWidth="1"/>
    <col min="15631" max="15632" width="12.28515625" style="76" customWidth="1"/>
    <col min="15633" max="15633" width="13.7109375" style="76" bestFit="1" customWidth="1"/>
    <col min="15634" max="15634" width="13.42578125" style="76" customWidth="1"/>
    <col min="15635" max="15635" width="6.42578125" style="76" customWidth="1"/>
    <col min="15636" max="15867" width="9.140625" style="76"/>
    <col min="15868" max="15869" width="5.7109375" style="76" customWidth="1"/>
    <col min="15870" max="15870" width="6.140625" style="76" customWidth="1"/>
    <col min="15871" max="15871" width="26.85546875" style="76" customWidth="1"/>
    <col min="15872" max="15872" width="14" style="76" customWidth="1"/>
    <col min="15873" max="15873" width="13.140625" style="76" customWidth="1"/>
    <col min="15874" max="15874" width="9.5703125" style="76" customWidth="1"/>
    <col min="15875" max="15875" width="13.7109375" style="76" bestFit="1" customWidth="1"/>
    <col min="15876" max="15876" width="12.28515625" style="76" bestFit="1" customWidth="1"/>
    <col min="15877" max="15877" width="11.28515625" style="76" bestFit="1" customWidth="1"/>
    <col min="15878" max="15878" width="13.7109375" style="76" bestFit="1" customWidth="1"/>
    <col min="15879" max="15879" width="8.5703125" style="76" customWidth="1"/>
    <col min="15880" max="15880" width="13.7109375" style="76" bestFit="1" customWidth="1"/>
    <col min="15881" max="15881" width="12.28515625" style="76" bestFit="1" customWidth="1"/>
    <col min="15882" max="15882" width="11.28515625" style="76" bestFit="1" customWidth="1"/>
    <col min="15883" max="15883" width="12.85546875" style="76" customWidth="1"/>
    <col min="15884" max="15885" width="11.7109375" style="76" customWidth="1"/>
    <col min="15886" max="15886" width="13.5703125" style="76" customWidth="1"/>
    <col min="15887" max="15888" width="12.28515625" style="76" customWidth="1"/>
    <col min="15889" max="15889" width="13.7109375" style="76" bestFit="1" customWidth="1"/>
    <col min="15890" max="15890" width="13.42578125" style="76" customWidth="1"/>
    <col min="15891" max="15891" width="6.42578125" style="76" customWidth="1"/>
    <col min="15892" max="16123" width="9.140625" style="76"/>
    <col min="16124" max="16125" width="5.7109375" style="76" customWidth="1"/>
    <col min="16126" max="16126" width="6.140625" style="76" customWidth="1"/>
    <col min="16127" max="16127" width="26.85546875" style="76" customWidth="1"/>
    <col min="16128" max="16128" width="14" style="76" customWidth="1"/>
    <col min="16129" max="16129" width="13.140625" style="76" customWidth="1"/>
    <col min="16130" max="16130" width="9.5703125" style="76" customWidth="1"/>
    <col min="16131" max="16131" width="13.7109375" style="76" bestFit="1" customWidth="1"/>
    <col min="16132" max="16132" width="12.28515625" style="76" bestFit="1" customWidth="1"/>
    <col min="16133" max="16133" width="11.28515625" style="76" bestFit="1" customWidth="1"/>
    <col min="16134" max="16134" width="13.7109375" style="76" bestFit="1" customWidth="1"/>
    <col min="16135" max="16135" width="8.5703125" style="76" customWidth="1"/>
    <col min="16136" max="16136" width="13.7109375" style="76" bestFit="1" customWidth="1"/>
    <col min="16137" max="16137" width="12.28515625" style="76" bestFit="1" customWidth="1"/>
    <col min="16138" max="16138" width="11.28515625" style="76" bestFit="1" customWidth="1"/>
    <col min="16139" max="16139" width="12.85546875" style="76" customWidth="1"/>
    <col min="16140" max="16141" width="11.7109375" style="76" customWidth="1"/>
    <col min="16142" max="16142" width="13.5703125" style="76" customWidth="1"/>
    <col min="16143" max="16144" width="12.28515625" style="76" customWidth="1"/>
    <col min="16145" max="16145" width="13.7109375" style="76" bestFit="1" customWidth="1"/>
    <col min="16146" max="16146" width="13.42578125" style="76" customWidth="1"/>
    <col min="16147" max="16147" width="6.42578125" style="76" customWidth="1"/>
    <col min="16148" max="16384" width="9.140625" style="76"/>
  </cols>
  <sheetData>
    <row r="1" spans="1:36" ht="18.75" customHeight="1">
      <c r="A1" s="246" t="str">
        <f>'Biểu 2c Phan I'!A3:C3</f>
        <v>Đơn vị: Trường Mầm non Mỗ Lao</v>
      </c>
      <c r="B1" s="247"/>
      <c r="C1" s="248"/>
      <c r="D1" s="249"/>
      <c r="E1" s="250"/>
      <c r="F1" s="250"/>
      <c r="G1" s="251"/>
      <c r="H1" s="252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</row>
    <row r="2" spans="1:36" ht="18.75" customHeight="1">
      <c r="A2" s="246" t="str">
        <f>'Biểu 2c Phan I'!A4:B4</f>
        <v>Mã chương: 822, khoản 071</v>
      </c>
      <c r="B2" s="247"/>
      <c r="C2" s="248"/>
      <c r="D2" s="249"/>
      <c r="E2" s="250"/>
      <c r="F2" s="250"/>
      <c r="G2" s="250"/>
      <c r="H2" s="252"/>
      <c r="I2" s="253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</row>
    <row r="3" spans="1:36" s="77" customFormat="1" ht="19.5" customHeight="1">
      <c r="A3" s="254" t="s">
        <v>86</v>
      </c>
      <c r="B3" s="252"/>
      <c r="C3" s="248"/>
      <c r="D3" s="255"/>
      <c r="E3" s="256"/>
      <c r="F3" s="256"/>
      <c r="G3" s="257"/>
      <c r="H3" s="246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</row>
    <row r="4" spans="1:36" s="50" customFormat="1" ht="24" customHeight="1">
      <c r="A4" s="427" t="s">
        <v>585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</row>
    <row r="5" spans="1:36" s="50" customFormat="1" ht="15.75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60"/>
      <c r="M5" s="260"/>
      <c r="N5" s="261"/>
      <c r="O5" s="259"/>
      <c r="P5" s="259"/>
      <c r="Q5" s="428"/>
      <c r="R5" s="428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426" t="s">
        <v>540</v>
      </c>
      <c r="AD5" s="426"/>
      <c r="AE5" s="426"/>
    </row>
    <row r="6" spans="1:36" s="93" customFormat="1" ht="15.75" customHeight="1">
      <c r="A6" s="429" t="s">
        <v>290</v>
      </c>
      <c r="B6" s="429" t="s">
        <v>291</v>
      </c>
      <c r="C6" s="429" t="s">
        <v>292</v>
      </c>
      <c r="D6" s="429" t="s">
        <v>30</v>
      </c>
      <c r="E6" s="429" t="s">
        <v>27</v>
      </c>
      <c r="F6" s="432" t="s">
        <v>28</v>
      </c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4"/>
      <c r="S6" s="438" t="s">
        <v>178</v>
      </c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</row>
    <row r="7" spans="1:36" s="93" customFormat="1" ht="13.5" customHeight="1">
      <c r="A7" s="430"/>
      <c r="B7" s="430"/>
      <c r="C7" s="430"/>
      <c r="D7" s="430"/>
      <c r="E7" s="430"/>
      <c r="F7" s="440" t="s">
        <v>0</v>
      </c>
      <c r="G7" s="442" t="s">
        <v>293</v>
      </c>
      <c r="H7" s="443"/>
      <c r="I7" s="443"/>
      <c r="J7" s="443"/>
      <c r="K7" s="444"/>
      <c r="L7" s="435" t="s">
        <v>294</v>
      </c>
      <c r="M7" s="436"/>
      <c r="N7" s="437"/>
      <c r="O7" s="442" t="s">
        <v>177</v>
      </c>
      <c r="P7" s="443"/>
      <c r="Q7" s="443"/>
      <c r="R7" s="444"/>
      <c r="S7" s="445" t="s">
        <v>0</v>
      </c>
      <c r="T7" s="447" t="s">
        <v>293</v>
      </c>
      <c r="U7" s="448"/>
      <c r="V7" s="448"/>
      <c r="W7" s="448"/>
      <c r="X7" s="449"/>
      <c r="Y7" s="451" t="str">
        <f>L7</f>
        <v>Học phí</v>
      </c>
      <c r="Z7" s="454"/>
      <c r="AA7" s="455"/>
      <c r="AB7" s="451" t="str">
        <f>O7</f>
        <v>Nguồn hoạt động khác được để lại</v>
      </c>
      <c r="AC7" s="452"/>
      <c r="AD7" s="452"/>
      <c r="AE7" s="453"/>
    </row>
    <row r="8" spans="1:36" s="93" customFormat="1" ht="42" customHeight="1">
      <c r="A8" s="431"/>
      <c r="B8" s="431"/>
      <c r="C8" s="431"/>
      <c r="D8" s="431"/>
      <c r="E8" s="431"/>
      <c r="F8" s="441"/>
      <c r="G8" s="263" t="s">
        <v>295</v>
      </c>
      <c r="H8" s="263" t="s">
        <v>296</v>
      </c>
      <c r="I8" s="263" t="s">
        <v>297</v>
      </c>
      <c r="J8" s="263" t="s">
        <v>555</v>
      </c>
      <c r="K8" s="263" t="s">
        <v>554</v>
      </c>
      <c r="L8" s="264" t="s">
        <v>519</v>
      </c>
      <c r="M8" s="264" t="s">
        <v>520</v>
      </c>
      <c r="N8" s="264" t="s">
        <v>518</v>
      </c>
      <c r="O8" s="265" t="s">
        <v>298</v>
      </c>
      <c r="P8" s="265" t="s">
        <v>526</v>
      </c>
      <c r="Q8" s="265" t="s">
        <v>95</v>
      </c>
      <c r="R8" s="265" t="s">
        <v>299</v>
      </c>
      <c r="S8" s="446"/>
      <c r="T8" s="266" t="s">
        <v>295</v>
      </c>
      <c r="U8" s="266" t="str">
        <f>H8</f>
        <v>Không  tự chủ ( 12)</v>
      </c>
      <c r="V8" s="266" t="str">
        <f>I8</f>
        <v>Tự chủ (13)</v>
      </c>
      <c r="W8" s="266" t="str">
        <f>J8</f>
        <v>Tự chủ (15)</v>
      </c>
      <c r="X8" s="266" t="str">
        <f>K8</f>
        <v>Tự chủ ( 18)</v>
      </c>
      <c r="Y8" s="265" t="str">
        <f>L8</f>
        <v>Tổng học phí</v>
      </c>
      <c r="Z8" s="265" t="str">
        <f>M8</f>
        <v>Chi khác (60% học phí)</v>
      </c>
      <c r="AA8" s="265" t="str">
        <f>N8</f>
        <v>CCTL (40% học phí)</v>
      </c>
      <c r="AB8" s="265" t="str">
        <f>O8</f>
        <v xml:space="preserve">Tổng nguồn khác </v>
      </c>
      <c r="AC8" s="265" t="str">
        <f>P8</f>
        <v>Học phẩm</v>
      </c>
      <c r="AD8" s="265" t="str">
        <f>Q8</f>
        <v>Chăm sóc bán trú</v>
      </c>
      <c r="AE8" s="265" t="str">
        <f>R8</f>
        <v>Trang thiết bị bán trú</v>
      </c>
    </row>
    <row r="9" spans="1:36" s="94" customFormat="1" ht="18" customHeight="1">
      <c r="A9" s="267" t="s">
        <v>1</v>
      </c>
      <c r="B9" s="267" t="s">
        <v>2</v>
      </c>
      <c r="C9" s="267" t="s">
        <v>3</v>
      </c>
      <c r="D9" s="267" t="s">
        <v>300</v>
      </c>
      <c r="E9" s="267" t="s">
        <v>301</v>
      </c>
      <c r="F9" s="268" t="s">
        <v>302</v>
      </c>
      <c r="G9" s="268" t="s">
        <v>303</v>
      </c>
      <c r="H9" s="268">
        <v>3</v>
      </c>
      <c r="I9" s="268">
        <v>4</v>
      </c>
      <c r="J9" s="268">
        <v>5</v>
      </c>
      <c r="K9" s="268">
        <v>6</v>
      </c>
      <c r="L9" s="268">
        <v>7</v>
      </c>
      <c r="M9" s="268"/>
      <c r="N9" s="268"/>
      <c r="O9" s="269" t="s">
        <v>304</v>
      </c>
      <c r="P9" s="268">
        <v>9</v>
      </c>
      <c r="Q9" s="268">
        <v>10</v>
      </c>
      <c r="R9" s="268">
        <v>11</v>
      </c>
      <c r="S9" s="269" t="s">
        <v>305</v>
      </c>
      <c r="T9" s="269" t="s">
        <v>306</v>
      </c>
      <c r="U9" s="268">
        <v>14</v>
      </c>
      <c r="V9" s="268">
        <v>15</v>
      </c>
      <c r="W9" s="268">
        <v>16</v>
      </c>
      <c r="X9" s="268">
        <v>17</v>
      </c>
      <c r="Y9" s="268">
        <v>18</v>
      </c>
      <c r="Z9" s="268"/>
      <c r="AA9" s="268"/>
      <c r="AB9" s="269" t="s">
        <v>307</v>
      </c>
      <c r="AC9" s="268">
        <v>20</v>
      </c>
      <c r="AD9" s="268">
        <v>21</v>
      </c>
      <c r="AE9" s="268">
        <v>22</v>
      </c>
    </row>
    <row r="10" spans="1:36" s="96" customFormat="1" ht="19.5" customHeight="1">
      <c r="A10" s="270" t="s">
        <v>308</v>
      </c>
      <c r="B10" s="270" t="s">
        <v>584</v>
      </c>
      <c r="C10" s="270"/>
      <c r="D10" s="271"/>
      <c r="E10" s="270" t="s">
        <v>309</v>
      </c>
      <c r="F10" s="272">
        <f>SUM(F11:F138)/2</f>
        <v>7603651254</v>
      </c>
      <c r="G10" s="272">
        <f>SUM(G11:G138)/2</f>
        <v>6225659700</v>
      </c>
      <c r="H10" s="272">
        <f t="shared" ref="H10:AE10" si="0">SUM(H11:H138)/2</f>
        <v>2436805700</v>
      </c>
      <c r="I10" s="272">
        <f t="shared" si="0"/>
        <v>3343110000</v>
      </c>
      <c r="J10" s="272">
        <f t="shared" si="0"/>
        <v>178808000</v>
      </c>
      <c r="K10" s="272">
        <f t="shared" si="0"/>
        <v>266936000</v>
      </c>
      <c r="L10" s="272">
        <f>SUM(L11:L138)/2</f>
        <v>507391854</v>
      </c>
      <c r="M10" s="272">
        <f>SUM(M11:M138)/2</f>
        <v>487928245</v>
      </c>
      <c r="N10" s="272">
        <f t="shared" ref="N10" si="1">SUM(N11:N138)/2</f>
        <v>19463609</v>
      </c>
      <c r="O10" s="272">
        <f>SUM(O11:O138)/2</f>
        <v>870599700</v>
      </c>
      <c r="P10" s="272">
        <f t="shared" si="0"/>
        <v>0</v>
      </c>
      <c r="Q10" s="272">
        <f t="shared" si="0"/>
        <v>804405000</v>
      </c>
      <c r="R10" s="272">
        <f t="shared" si="0"/>
        <v>66194700</v>
      </c>
      <c r="S10" s="272">
        <f t="shared" si="0"/>
        <v>5998009480</v>
      </c>
      <c r="T10" s="272">
        <f t="shared" si="0"/>
        <v>6225659700</v>
      </c>
      <c r="U10" s="272">
        <f t="shared" si="0"/>
        <v>2436805700</v>
      </c>
      <c r="V10" s="272">
        <f t="shared" si="0"/>
        <v>3343110000</v>
      </c>
      <c r="W10" s="272">
        <f t="shared" si="0"/>
        <v>178808000</v>
      </c>
      <c r="X10" s="272">
        <f t="shared" si="0"/>
        <v>266936000</v>
      </c>
      <c r="Y10" s="272">
        <f t="shared" si="0"/>
        <v>507391854</v>
      </c>
      <c r="Z10" s="272">
        <f t="shared" si="0"/>
        <v>487928245</v>
      </c>
      <c r="AA10" s="272">
        <f t="shared" si="0"/>
        <v>19463609</v>
      </c>
      <c r="AB10" s="272">
        <f>SUM(AB11:AB138)/2</f>
        <v>870599700</v>
      </c>
      <c r="AC10" s="272">
        <f t="shared" si="0"/>
        <v>0</v>
      </c>
      <c r="AD10" s="272">
        <f t="shared" si="0"/>
        <v>804405000</v>
      </c>
      <c r="AE10" s="272">
        <f t="shared" si="0"/>
        <v>66194700</v>
      </c>
      <c r="AF10" s="95"/>
      <c r="AG10" s="95"/>
      <c r="AH10" s="95"/>
      <c r="AI10" s="95"/>
      <c r="AJ10" s="95"/>
    </row>
    <row r="11" spans="1:36" s="98" customFormat="1" ht="18" customHeight="1">
      <c r="A11" s="270"/>
      <c r="B11" s="270"/>
      <c r="C11" s="270" t="s">
        <v>228</v>
      </c>
      <c r="D11" s="271"/>
      <c r="E11" s="273" t="s">
        <v>310</v>
      </c>
      <c r="F11" s="272">
        <f>G11+L11+O11</f>
        <v>2585653220</v>
      </c>
      <c r="G11" s="272">
        <f t="shared" ref="G11:AE11" si="2">SUM(G12:G14)</f>
        <v>2585653220</v>
      </c>
      <c r="H11" s="272">
        <f t="shared" si="2"/>
        <v>939233010</v>
      </c>
      <c r="I11" s="272">
        <f t="shared" si="2"/>
        <v>1646420210</v>
      </c>
      <c r="J11" s="272">
        <f t="shared" si="2"/>
        <v>0</v>
      </c>
      <c r="K11" s="272">
        <f t="shared" si="2"/>
        <v>0</v>
      </c>
      <c r="L11" s="272">
        <f t="shared" si="2"/>
        <v>0</v>
      </c>
      <c r="M11" s="272">
        <f t="shared" si="2"/>
        <v>0</v>
      </c>
      <c r="N11" s="272">
        <f t="shared" si="2"/>
        <v>0</v>
      </c>
      <c r="O11" s="272">
        <f t="shared" si="2"/>
        <v>0</v>
      </c>
      <c r="P11" s="272">
        <f t="shared" si="2"/>
        <v>0</v>
      </c>
      <c r="Q11" s="272">
        <f t="shared" si="2"/>
        <v>0</v>
      </c>
      <c r="R11" s="272">
        <f t="shared" si="2"/>
        <v>0</v>
      </c>
      <c r="S11" s="272">
        <f t="shared" si="2"/>
        <v>2585653220</v>
      </c>
      <c r="T11" s="272">
        <f t="shared" si="2"/>
        <v>2585653220</v>
      </c>
      <c r="U11" s="272">
        <f t="shared" si="2"/>
        <v>939233010</v>
      </c>
      <c r="V11" s="272">
        <f t="shared" si="2"/>
        <v>1646420210</v>
      </c>
      <c r="W11" s="272">
        <f t="shared" si="2"/>
        <v>0</v>
      </c>
      <c r="X11" s="272">
        <f t="shared" si="2"/>
        <v>0</v>
      </c>
      <c r="Y11" s="272">
        <f t="shared" si="2"/>
        <v>0</v>
      </c>
      <c r="Z11" s="272">
        <f t="shared" si="2"/>
        <v>0</v>
      </c>
      <c r="AA11" s="272">
        <f t="shared" si="2"/>
        <v>0</v>
      </c>
      <c r="AB11" s="272">
        <f>SUM(AB12:AB14)</f>
        <v>0</v>
      </c>
      <c r="AC11" s="272">
        <f t="shared" si="2"/>
        <v>0</v>
      </c>
      <c r="AD11" s="272">
        <f t="shared" si="2"/>
        <v>0</v>
      </c>
      <c r="AE11" s="272">
        <f t="shared" si="2"/>
        <v>0</v>
      </c>
      <c r="AF11" s="97"/>
      <c r="AG11" s="97"/>
      <c r="AH11" s="97"/>
      <c r="AI11" s="97"/>
      <c r="AJ11" s="97"/>
    </row>
    <row r="12" spans="1:36" s="100" customFormat="1" ht="15" customHeight="1">
      <c r="A12" s="274" t="s">
        <v>85</v>
      </c>
      <c r="B12" s="275"/>
      <c r="C12" s="275"/>
      <c r="D12" s="275" t="s">
        <v>229</v>
      </c>
      <c r="E12" s="276" t="s">
        <v>311</v>
      </c>
      <c r="F12" s="277">
        <f t="shared" ref="F12:F75" si="3">G12+L12+O12</f>
        <v>2585653220</v>
      </c>
      <c r="G12" s="278">
        <f>SUM(H12:K12)</f>
        <v>2585653220</v>
      </c>
      <c r="H12" s="278">
        <v>939233010</v>
      </c>
      <c r="I12" s="278">
        <v>1646420210</v>
      </c>
      <c r="J12" s="278"/>
      <c r="K12" s="278"/>
      <c r="L12" s="278">
        <f>M12+N12</f>
        <v>0</v>
      </c>
      <c r="M12" s="278"/>
      <c r="N12" s="278">
        <v>0</v>
      </c>
      <c r="O12" s="278">
        <f>SUM(P12:R12)</f>
        <v>0</v>
      </c>
      <c r="P12" s="278"/>
      <c r="Q12" s="278"/>
      <c r="R12" s="278"/>
      <c r="S12" s="278">
        <f>T12+Y12+AB12</f>
        <v>2585653220</v>
      </c>
      <c r="T12" s="278">
        <f>SUM(U12:X12)</f>
        <v>2585653220</v>
      </c>
      <c r="U12" s="278">
        <f t="shared" ref="U12:X14" si="4">H12</f>
        <v>939233010</v>
      </c>
      <c r="V12" s="278">
        <f t="shared" si="4"/>
        <v>1646420210</v>
      </c>
      <c r="W12" s="278">
        <f t="shared" si="4"/>
        <v>0</v>
      </c>
      <c r="X12" s="278">
        <f t="shared" si="4"/>
        <v>0</v>
      </c>
      <c r="Y12" s="278">
        <f>Z12+AA12</f>
        <v>0</v>
      </c>
      <c r="Z12" s="278"/>
      <c r="AA12" s="278"/>
      <c r="AB12" s="278">
        <f>SUM(AC12:AE12)</f>
        <v>0</v>
      </c>
      <c r="AC12" s="278">
        <f t="shared" ref="AC12:AE14" si="5">P12</f>
        <v>0</v>
      </c>
      <c r="AD12" s="278">
        <f t="shared" si="5"/>
        <v>0</v>
      </c>
      <c r="AE12" s="278">
        <f t="shared" si="5"/>
        <v>0</v>
      </c>
      <c r="AF12" s="99"/>
      <c r="AG12" s="99"/>
      <c r="AH12" s="99"/>
      <c r="AI12" s="99"/>
      <c r="AJ12" s="99"/>
    </row>
    <row r="13" spans="1:36" s="100" customFormat="1" ht="12">
      <c r="A13" s="279" t="s">
        <v>85</v>
      </c>
      <c r="B13" s="280"/>
      <c r="C13" s="280"/>
      <c r="D13" s="280" t="s">
        <v>312</v>
      </c>
      <c r="E13" s="281" t="s">
        <v>313</v>
      </c>
      <c r="F13" s="282">
        <f t="shared" si="3"/>
        <v>0</v>
      </c>
      <c r="G13" s="278">
        <f t="shared" ref="G13:G76" si="6">SUM(H13:K13)</f>
        <v>0</v>
      </c>
      <c r="H13" s="282"/>
      <c r="I13" s="282"/>
      <c r="J13" s="282"/>
      <c r="K13" s="282"/>
      <c r="L13" s="278">
        <f t="shared" ref="L13:L14" si="7">M13+N13</f>
        <v>0</v>
      </c>
      <c r="M13" s="282"/>
      <c r="N13" s="282"/>
      <c r="O13" s="278">
        <f>SUM(P13:R13)</f>
        <v>0</v>
      </c>
      <c r="P13" s="282"/>
      <c r="Q13" s="282"/>
      <c r="R13" s="282"/>
      <c r="S13" s="278">
        <f t="shared" ref="S13:S47" si="8">T13+Y13+AB13</f>
        <v>0</v>
      </c>
      <c r="T13" s="278">
        <f t="shared" ref="T13:T76" si="9">SUM(U13:X13)</f>
        <v>0</v>
      </c>
      <c r="U13" s="282">
        <f t="shared" si="4"/>
        <v>0</v>
      </c>
      <c r="V13" s="282">
        <f t="shared" si="4"/>
        <v>0</v>
      </c>
      <c r="W13" s="282">
        <f t="shared" si="4"/>
        <v>0</v>
      </c>
      <c r="X13" s="278">
        <f t="shared" si="4"/>
        <v>0</v>
      </c>
      <c r="Y13" s="278">
        <f t="shared" ref="Y13:Y14" si="10">Z13+AA13</f>
        <v>0</v>
      </c>
      <c r="Z13" s="282"/>
      <c r="AA13" s="282"/>
      <c r="AB13" s="278">
        <f>SUM(AC13:AE13)</f>
        <v>0</v>
      </c>
      <c r="AC13" s="282">
        <f t="shared" si="5"/>
        <v>0</v>
      </c>
      <c r="AD13" s="282">
        <f t="shared" si="5"/>
        <v>0</v>
      </c>
      <c r="AE13" s="282">
        <f t="shared" si="5"/>
        <v>0</v>
      </c>
      <c r="AF13" s="99"/>
      <c r="AG13" s="99"/>
      <c r="AH13" s="99"/>
      <c r="AI13" s="99"/>
      <c r="AJ13" s="99"/>
    </row>
    <row r="14" spans="1:36" s="100" customFormat="1" ht="12">
      <c r="A14" s="279" t="s">
        <v>85</v>
      </c>
      <c r="B14" s="280"/>
      <c r="C14" s="280"/>
      <c r="D14" s="280" t="s">
        <v>314</v>
      </c>
      <c r="E14" s="283" t="s">
        <v>315</v>
      </c>
      <c r="F14" s="284">
        <f t="shared" si="3"/>
        <v>0</v>
      </c>
      <c r="G14" s="278">
        <f t="shared" si="6"/>
        <v>0</v>
      </c>
      <c r="H14" s="285"/>
      <c r="I14" s="285"/>
      <c r="J14" s="285"/>
      <c r="K14" s="285"/>
      <c r="L14" s="278">
        <f t="shared" si="7"/>
        <v>0</v>
      </c>
      <c r="M14" s="285"/>
      <c r="N14" s="285"/>
      <c r="O14" s="278">
        <f>SUM(P14:R14)</f>
        <v>0</v>
      </c>
      <c r="P14" s="285"/>
      <c r="Q14" s="285"/>
      <c r="R14" s="285"/>
      <c r="S14" s="278">
        <f t="shared" si="8"/>
        <v>0</v>
      </c>
      <c r="T14" s="278">
        <f t="shared" si="9"/>
        <v>0</v>
      </c>
      <c r="U14" s="285">
        <f t="shared" si="4"/>
        <v>0</v>
      </c>
      <c r="V14" s="285">
        <f t="shared" si="4"/>
        <v>0</v>
      </c>
      <c r="W14" s="285">
        <f t="shared" si="4"/>
        <v>0</v>
      </c>
      <c r="X14" s="278">
        <f t="shared" si="4"/>
        <v>0</v>
      </c>
      <c r="Y14" s="278">
        <f t="shared" si="10"/>
        <v>0</v>
      </c>
      <c r="Z14" s="285"/>
      <c r="AA14" s="285"/>
      <c r="AB14" s="278">
        <f>SUM(AC14:AE14)</f>
        <v>0</v>
      </c>
      <c r="AC14" s="285">
        <f t="shared" si="5"/>
        <v>0</v>
      </c>
      <c r="AD14" s="285">
        <f t="shared" si="5"/>
        <v>0</v>
      </c>
      <c r="AE14" s="285">
        <f t="shared" si="5"/>
        <v>0</v>
      </c>
      <c r="AF14" s="99"/>
      <c r="AG14" s="99"/>
      <c r="AH14" s="99"/>
      <c r="AI14" s="99"/>
      <c r="AJ14" s="99"/>
    </row>
    <row r="15" spans="1:36" s="98" customFormat="1" ht="24">
      <c r="A15" s="270"/>
      <c r="B15" s="270"/>
      <c r="C15" s="270" t="s">
        <v>230</v>
      </c>
      <c r="D15" s="270"/>
      <c r="E15" s="273" t="s">
        <v>316</v>
      </c>
      <c r="F15" s="272">
        <f t="shared" si="3"/>
        <v>565755600</v>
      </c>
      <c r="G15" s="272">
        <f t="shared" ref="G15:AE15" si="11">SUM(G16:G17)</f>
        <v>565755600</v>
      </c>
      <c r="H15" s="272">
        <f t="shared" si="11"/>
        <v>565755600</v>
      </c>
      <c r="I15" s="272">
        <f t="shared" si="11"/>
        <v>0</v>
      </c>
      <c r="J15" s="272">
        <f t="shared" si="11"/>
        <v>0</v>
      </c>
      <c r="K15" s="272">
        <f t="shared" si="11"/>
        <v>0</v>
      </c>
      <c r="L15" s="272">
        <f t="shared" si="11"/>
        <v>0</v>
      </c>
      <c r="M15" s="272">
        <f t="shared" si="11"/>
        <v>0</v>
      </c>
      <c r="N15" s="272">
        <f t="shared" si="11"/>
        <v>0</v>
      </c>
      <c r="O15" s="272">
        <f>SUM(O16:O17)</f>
        <v>0</v>
      </c>
      <c r="P15" s="272">
        <f t="shared" si="11"/>
        <v>0</v>
      </c>
      <c r="Q15" s="272">
        <f t="shared" si="11"/>
        <v>0</v>
      </c>
      <c r="R15" s="272">
        <f t="shared" si="11"/>
        <v>0</v>
      </c>
      <c r="S15" s="272">
        <f t="shared" si="11"/>
        <v>565755600</v>
      </c>
      <c r="T15" s="272">
        <f t="shared" si="11"/>
        <v>565755600</v>
      </c>
      <c r="U15" s="272">
        <f t="shared" si="11"/>
        <v>565755600</v>
      </c>
      <c r="V15" s="272">
        <f t="shared" si="11"/>
        <v>0</v>
      </c>
      <c r="W15" s="272">
        <f t="shared" si="11"/>
        <v>0</v>
      </c>
      <c r="X15" s="272">
        <f t="shared" si="11"/>
        <v>0</v>
      </c>
      <c r="Y15" s="272">
        <f t="shared" si="11"/>
        <v>0</v>
      </c>
      <c r="Z15" s="272">
        <f t="shared" si="11"/>
        <v>0</v>
      </c>
      <c r="AA15" s="272">
        <f t="shared" si="11"/>
        <v>0</v>
      </c>
      <c r="AB15" s="272">
        <f t="shared" si="11"/>
        <v>0</v>
      </c>
      <c r="AC15" s="272">
        <f t="shared" si="11"/>
        <v>0</v>
      </c>
      <c r="AD15" s="272">
        <f t="shared" si="11"/>
        <v>0</v>
      </c>
      <c r="AE15" s="272">
        <f t="shared" si="11"/>
        <v>0</v>
      </c>
      <c r="AF15" s="97"/>
      <c r="AG15" s="97"/>
      <c r="AH15" s="97"/>
      <c r="AI15" s="97"/>
      <c r="AJ15" s="97"/>
    </row>
    <row r="16" spans="1:36" s="100" customFormat="1" ht="24">
      <c r="A16" s="274" t="s">
        <v>85</v>
      </c>
      <c r="B16" s="275"/>
      <c r="C16" s="275"/>
      <c r="D16" s="275" t="s">
        <v>231</v>
      </c>
      <c r="E16" s="276" t="s">
        <v>316</v>
      </c>
      <c r="F16" s="277">
        <f t="shared" si="3"/>
        <v>565755600</v>
      </c>
      <c r="G16" s="278">
        <f t="shared" si="6"/>
        <v>565755600</v>
      </c>
      <c r="H16" s="282">
        <v>565755600</v>
      </c>
      <c r="I16" s="282"/>
      <c r="J16" s="282"/>
      <c r="K16" s="282">
        <v>0</v>
      </c>
      <c r="L16" s="282">
        <f>M16+N16</f>
        <v>0</v>
      </c>
      <c r="M16" s="278">
        <v>0</v>
      </c>
      <c r="N16" s="278"/>
      <c r="O16" s="278">
        <f t="shared" ref="O16:O17" si="12">SUM(P16:R16)</f>
        <v>0</v>
      </c>
      <c r="P16" s="278"/>
      <c r="Q16" s="278"/>
      <c r="R16" s="278"/>
      <c r="S16" s="278">
        <f t="shared" si="8"/>
        <v>565755600</v>
      </c>
      <c r="T16" s="278">
        <f>SUM(U16:X16)</f>
        <v>565755600</v>
      </c>
      <c r="U16" s="278">
        <f t="shared" ref="U16:Y17" si="13">H16</f>
        <v>565755600</v>
      </c>
      <c r="V16" s="278">
        <f>I16</f>
        <v>0</v>
      </c>
      <c r="W16" s="278">
        <f t="shared" si="13"/>
        <v>0</v>
      </c>
      <c r="X16" s="278">
        <f t="shared" si="13"/>
        <v>0</v>
      </c>
      <c r="Y16" s="278"/>
      <c r="Z16" s="278"/>
      <c r="AA16" s="278"/>
      <c r="AB16" s="278">
        <f>SUM(AC16:AE16)</f>
        <v>0</v>
      </c>
      <c r="AC16" s="278">
        <f t="shared" ref="AC16:AE17" si="14">P16</f>
        <v>0</v>
      </c>
      <c r="AD16" s="278">
        <f t="shared" si="14"/>
        <v>0</v>
      </c>
      <c r="AE16" s="278">
        <f t="shared" si="14"/>
        <v>0</v>
      </c>
      <c r="AF16" s="99"/>
      <c r="AG16" s="99"/>
      <c r="AH16" s="99"/>
      <c r="AI16" s="99"/>
      <c r="AJ16" s="99"/>
    </row>
    <row r="17" spans="1:36" s="98" customFormat="1" ht="12">
      <c r="A17" s="286" t="s">
        <v>85</v>
      </c>
      <c r="B17" s="287"/>
      <c r="C17" s="287"/>
      <c r="D17" s="287" t="s">
        <v>317</v>
      </c>
      <c r="E17" s="281" t="s">
        <v>318</v>
      </c>
      <c r="F17" s="285">
        <f t="shared" si="3"/>
        <v>0</v>
      </c>
      <c r="G17" s="278">
        <f t="shared" si="6"/>
        <v>0</v>
      </c>
      <c r="H17" s="285"/>
      <c r="I17" s="285"/>
      <c r="J17" s="285"/>
      <c r="K17" s="285"/>
      <c r="L17" s="282">
        <f>M17+N17</f>
        <v>0</v>
      </c>
      <c r="M17" s="285"/>
      <c r="N17" s="285"/>
      <c r="O17" s="285">
        <f t="shared" si="12"/>
        <v>0</v>
      </c>
      <c r="P17" s="285"/>
      <c r="Q17" s="285"/>
      <c r="R17" s="285"/>
      <c r="S17" s="278">
        <f t="shared" si="8"/>
        <v>0</v>
      </c>
      <c r="T17" s="278">
        <f t="shared" si="9"/>
        <v>0</v>
      </c>
      <c r="U17" s="285">
        <f t="shared" si="13"/>
        <v>0</v>
      </c>
      <c r="V17" s="278">
        <f>I17</f>
        <v>0</v>
      </c>
      <c r="W17" s="285">
        <f t="shared" si="13"/>
        <v>0</v>
      </c>
      <c r="X17" s="278">
        <f t="shared" si="13"/>
        <v>0</v>
      </c>
      <c r="Y17" s="285">
        <f t="shared" si="13"/>
        <v>0</v>
      </c>
      <c r="Z17" s="285"/>
      <c r="AA17" s="285"/>
      <c r="AB17" s="278">
        <f>SUM(AC17:AE17)</f>
        <v>0</v>
      </c>
      <c r="AC17" s="285">
        <f t="shared" si="14"/>
        <v>0</v>
      </c>
      <c r="AD17" s="285">
        <f t="shared" si="14"/>
        <v>0</v>
      </c>
      <c r="AE17" s="285">
        <f t="shared" si="14"/>
        <v>0</v>
      </c>
      <c r="AF17" s="97"/>
      <c r="AG17" s="97"/>
      <c r="AH17" s="97"/>
      <c r="AI17" s="97"/>
      <c r="AJ17" s="97"/>
    </row>
    <row r="18" spans="1:36" s="100" customFormat="1" ht="17.25" customHeight="1">
      <c r="A18" s="270"/>
      <c r="B18" s="270"/>
      <c r="C18" s="270" t="s">
        <v>232</v>
      </c>
      <c r="D18" s="270"/>
      <c r="E18" s="273" t="s">
        <v>319</v>
      </c>
      <c r="F18" s="288">
        <f t="shared" si="3"/>
        <v>1257799821</v>
      </c>
      <c r="G18" s="272">
        <f t="shared" ref="G18:AE18" si="15">SUM(G19:G27)</f>
        <v>1257799821</v>
      </c>
      <c r="H18" s="272">
        <f t="shared" si="15"/>
        <v>456893093</v>
      </c>
      <c r="I18" s="272">
        <f t="shared" si="15"/>
        <v>800906728</v>
      </c>
      <c r="J18" s="272">
        <f>SUM(J19:J27)</f>
        <v>0</v>
      </c>
      <c r="K18" s="272">
        <f t="shared" si="15"/>
        <v>0</v>
      </c>
      <c r="L18" s="272">
        <f t="shared" si="15"/>
        <v>0</v>
      </c>
      <c r="M18" s="272">
        <f t="shared" si="15"/>
        <v>0</v>
      </c>
      <c r="N18" s="272">
        <f>SUM(N19:N27)</f>
        <v>0</v>
      </c>
      <c r="O18" s="272">
        <f t="shared" si="15"/>
        <v>0</v>
      </c>
      <c r="P18" s="272">
        <f t="shared" si="15"/>
        <v>0</v>
      </c>
      <c r="Q18" s="272">
        <f t="shared" si="15"/>
        <v>0</v>
      </c>
      <c r="R18" s="272">
        <f t="shared" si="15"/>
        <v>0</v>
      </c>
      <c r="S18" s="272">
        <f t="shared" si="15"/>
        <v>1257799821</v>
      </c>
      <c r="T18" s="272">
        <f t="shared" si="15"/>
        <v>1257799821</v>
      </c>
      <c r="U18" s="272">
        <f t="shared" si="15"/>
        <v>456893093</v>
      </c>
      <c r="V18" s="272">
        <f t="shared" si="15"/>
        <v>800906728</v>
      </c>
      <c r="W18" s="272">
        <f t="shared" si="15"/>
        <v>0</v>
      </c>
      <c r="X18" s="272">
        <f t="shared" si="15"/>
        <v>0</v>
      </c>
      <c r="Y18" s="272">
        <f t="shared" si="15"/>
        <v>0</v>
      </c>
      <c r="Z18" s="272">
        <f t="shared" si="15"/>
        <v>0</v>
      </c>
      <c r="AA18" s="272">
        <f>SUM(AA19:AA27)</f>
        <v>0</v>
      </c>
      <c r="AB18" s="272">
        <f t="shared" si="15"/>
        <v>0</v>
      </c>
      <c r="AC18" s="272">
        <f t="shared" si="15"/>
        <v>0</v>
      </c>
      <c r="AD18" s="272">
        <f t="shared" si="15"/>
        <v>0</v>
      </c>
      <c r="AE18" s="272">
        <f t="shared" si="15"/>
        <v>0</v>
      </c>
      <c r="AF18" s="99"/>
      <c r="AG18" s="99"/>
      <c r="AH18" s="99"/>
      <c r="AI18" s="99"/>
      <c r="AJ18" s="99"/>
    </row>
    <row r="19" spans="1:36" s="100" customFormat="1" ht="16.5" customHeight="1">
      <c r="A19" s="274" t="s">
        <v>85</v>
      </c>
      <c r="B19" s="275"/>
      <c r="C19" s="275"/>
      <c r="D19" s="275" t="s">
        <v>233</v>
      </c>
      <c r="E19" s="276" t="s">
        <v>320</v>
      </c>
      <c r="F19" s="277">
        <f t="shared" si="3"/>
        <v>72072024</v>
      </c>
      <c r="G19" s="278">
        <f>SUM(H19:J19)</f>
        <v>72072024</v>
      </c>
      <c r="H19" s="278">
        <v>26180012</v>
      </c>
      <c r="I19" s="278">
        <v>45892012</v>
      </c>
      <c r="J19" s="278"/>
      <c r="K19" s="289"/>
      <c r="L19" s="278">
        <f>M19+N19</f>
        <v>0</v>
      </c>
      <c r="M19" s="278"/>
      <c r="N19" s="278">
        <v>0</v>
      </c>
      <c r="O19" s="278">
        <f t="shared" ref="O19:O27" si="16">SUM(P19:R19)</f>
        <v>0</v>
      </c>
      <c r="P19" s="278"/>
      <c r="Q19" s="278"/>
      <c r="R19" s="278"/>
      <c r="S19" s="278">
        <f t="shared" si="8"/>
        <v>72072024</v>
      </c>
      <c r="T19" s="278">
        <f t="shared" si="9"/>
        <v>72072024</v>
      </c>
      <c r="U19" s="278">
        <f t="shared" ref="U19:U27" si="17">H19</f>
        <v>26180012</v>
      </c>
      <c r="V19" s="278">
        <f>I19</f>
        <v>45892012</v>
      </c>
      <c r="W19" s="278"/>
      <c r="X19" s="278">
        <f t="shared" ref="X19:X27" si="18">K19</f>
        <v>0</v>
      </c>
      <c r="Y19" s="278"/>
      <c r="Z19" s="278"/>
      <c r="AA19" s="278"/>
      <c r="AB19" s="278">
        <f t="shared" ref="AB19:AB27" si="19">SUM(AC19:AE19)</f>
        <v>0</v>
      </c>
      <c r="AC19" s="278">
        <f t="shared" ref="AC19:AC27" si="20">P19</f>
        <v>0</v>
      </c>
      <c r="AD19" s="278">
        <f t="shared" ref="AD19:AD27" si="21">Q19</f>
        <v>0</v>
      </c>
      <c r="AE19" s="278">
        <f t="shared" ref="AE19:AE27" si="22">R19</f>
        <v>0</v>
      </c>
      <c r="AF19" s="99"/>
      <c r="AG19" s="99"/>
      <c r="AH19" s="99"/>
      <c r="AI19" s="99"/>
      <c r="AJ19" s="99"/>
    </row>
    <row r="20" spans="1:36" s="98" customFormat="1" ht="12">
      <c r="A20" s="279" t="s">
        <v>85</v>
      </c>
      <c r="B20" s="280"/>
      <c r="C20" s="280"/>
      <c r="D20" s="280" t="s">
        <v>234</v>
      </c>
      <c r="E20" s="281" t="s">
        <v>321</v>
      </c>
      <c r="F20" s="282">
        <f t="shared" si="3"/>
        <v>0</v>
      </c>
      <c r="G20" s="278">
        <f>SUM(H20:J20)</f>
        <v>0</v>
      </c>
      <c r="H20" s="278">
        <v>0</v>
      </c>
      <c r="I20" s="278"/>
      <c r="J20" s="278"/>
      <c r="K20" s="290"/>
      <c r="L20" s="278">
        <f t="shared" ref="L20:L27" si="23">M20+N20</f>
        <v>0</v>
      </c>
      <c r="M20" s="282"/>
      <c r="N20" s="282"/>
      <c r="O20" s="278">
        <f t="shared" si="16"/>
        <v>0</v>
      </c>
      <c r="P20" s="282"/>
      <c r="Q20" s="282"/>
      <c r="R20" s="282"/>
      <c r="S20" s="278">
        <f t="shared" si="8"/>
        <v>0</v>
      </c>
      <c r="T20" s="278">
        <f t="shared" si="9"/>
        <v>0</v>
      </c>
      <c r="U20" s="282">
        <f t="shared" si="17"/>
        <v>0</v>
      </c>
      <c r="V20" s="278">
        <f t="shared" ref="V20:V27" si="24">I20</f>
        <v>0</v>
      </c>
      <c r="W20" s="278"/>
      <c r="X20" s="278">
        <f t="shared" si="18"/>
        <v>0</v>
      </c>
      <c r="Y20" s="278"/>
      <c r="Z20" s="282"/>
      <c r="AA20" s="282"/>
      <c r="AB20" s="278">
        <f t="shared" si="19"/>
        <v>0</v>
      </c>
      <c r="AC20" s="282">
        <f t="shared" si="20"/>
        <v>0</v>
      </c>
      <c r="AD20" s="282">
        <f t="shared" si="21"/>
        <v>0</v>
      </c>
      <c r="AE20" s="282">
        <f t="shared" si="22"/>
        <v>0</v>
      </c>
      <c r="AF20" s="97"/>
      <c r="AG20" s="97"/>
      <c r="AH20" s="97"/>
      <c r="AI20" s="97"/>
      <c r="AJ20" s="97"/>
    </row>
    <row r="21" spans="1:36" s="100" customFormat="1" ht="24.75" customHeight="1">
      <c r="A21" s="279"/>
      <c r="B21" s="280"/>
      <c r="C21" s="280"/>
      <c r="D21" s="280" t="s">
        <v>322</v>
      </c>
      <c r="E21" s="281" t="s">
        <v>323</v>
      </c>
      <c r="F21" s="282">
        <f t="shared" si="3"/>
        <v>0</v>
      </c>
      <c r="G21" s="278">
        <f>SUM(H21:J21)</f>
        <v>0</v>
      </c>
      <c r="H21" s="278">
        <v>0</v>
      </c>
      <c r="I21" s="278"/>
      <c r="J21" s="278"/>
      <c r="K21" s="289"/>
      <c r="L21" s="278">
        <f t="shared" si="23"/>
        <v>0</v>
      </c>
      <c r="M21" s="282"/>
      <c r="N21" s="282"/>
      <c r="O21" s="278">
        <f t="shared" si="16"/>
        <v>0</v>
      </c>
      <c r="P21" s="282"/>
      <c r="Q21" s="282"/>
      <c r="R21" s="282"/>
      <c r="S21" s="278">
        <f t="shared" si="8"/>
        <v>0</v>
      </c>
      <c r="T21" s="278">
        <f t="shared" si="9"/>
        <v>0</v>
      </c>
      <c r="U21" s="282">
        <f t="shared" si="17"/>
        <v>0</v>
      </c>
      <c r="V21" s="278">
        <f t="shared" si="24"/>
        <v>0</v>
      </c>
      <c r="W21" s="278"/>
      <c r="X21" s="278">
        <f t="shared" si="18"/>
        <v>0</v>
      </c>
      <c r="Y21" s="278"/>
      <c r="Z21" s="282"/>
      <c r="AA21" s="282"/>
      <c r="AB21" s="278">
        <f t="shared" si="19"/>
        <v>0</v>
      </c>
      <c r="AC21" s="282">
        <f t="shared" si="20"/>
        <v>0</v>
      </c>
      <c r="AD21" s="282">
        <f t="shared" si="21"/>
        <v>0</v>
      </c>
      <c r="AE21" s="282">
        <f t="shared" si="22"/>
        <v>0</v>
      </c>
      <c r="AF21" s="99"/>
      <c r="AG21" s="99"/>
      <c r="AH21" s="99"/>
      <c r="AI21" s="99"/>
      <c r="AJ21" s="99"/>
    </row>
    <row r="22" spans="1:36" s="100" customFormat="1" ht="15.75" customHeight="1">
      <c r="A22" s="279" t="s">
        <v>85</v>
      </c>
      <c r="B22" s="280"/>
      <c r="C22" s="280"/>
      <c r="D22" s="280" t="s">
        <v>235</v>
      </c>
      <c r="E22" s="281" t="s">
        <v>324</v>
      </c>
      <c r="F22" s="282">
        <f t="shared" si="3"/>
        <v>832707720</v>
      </c>
      <c r="G22" s="278">
        <f>SUM(H22:J22)</f>
        <v>832707720</v>
      </c>
      <c r="H22" s="278">
        <v>302479300</v>
      </c>
      <c r="I22" s="278">
        <v>530228420</v>
      </c>
      <c r="J22" s="278"/>
      <c r="K22" s="289"/>
      <c r="L22" s="278">
        <f t="shared" si="23"/>
        <v>0</v>
      </c>
      <c r="M22" s="282"/>
      <c r="N22" s="282">
        <v>0</v>
      </c>
      <c r="O22" s="278">
        <f t="shared" si="16"/>
        <v>0</v>
      </c>
      <c r="P22" s="282"/>
      <c r="Q22" s="282"/>
      <c r="R22" s="282"/>
      <c r="S22" s="278">
        <f t="shared" si="8"/>
        <v>832707720</v>
      </c>
      <c r="T22" s="278">
        <f t="shared" si="9"/>
        <v>832707720</v>
      </c>
      <c r="U22" s="282">
        <f t="shared" si="17"/>
        <v>302479300</v>
      </c>
      <c r="V22" s="278">
        <f t="shared" si="24"/>
        <v>530228420</v>
      </c>
      <c r="W22" s="278"/>
      <c r="X22" s="278">
        <f t="shared" si="18"/>
        <v>0</v>
      </c>
      <c r="Y22" s="278"/>
      <c r="Z22" s="282"/>
      <c r="AA22" s="282"/>
      <c r="AB22" s="278">
        <f t="shared" si="19"/>
        <v>0</v>
      </c>
      <c r="AC22" s="282">
        <f t="shared" si="20"/>
        <v>0</v>
      </c>
      <c r="AD22" s="282">
        <f t="shared" si="21"/>
        <v>0</v>
      </c>
      <c r="AE22" s="282">
        <f t="shared" si="22"/>
        <v>0</v>
      </c>
      <c r="AF22" s="99"/>
      <c r="AG22" s="99"/>
      <c r="AH22" s="99"/>
      <c r="AI22" s="99"/>
      <c r="AJ22" s="99"/>
    </row>
    <row r="23" spans="1:36" s="100" customFormat="1" ht="24">
      <c r="A23" s="279"/>
      <c r="B23" s="280"/>
      <c r="C23" s="280"/>
      <c r="D23" s="280" t="s">
        <v>236</v>
      </c>
      <c r="E23" s="281" t="s">
        <v>325</v>
      </c>
      <c r="F23" s="282">
        <f t="shared" si="3"/>
        <v>2808000</v>
      </c>
      <c r="G23" s="278">
        <f>SUM(H23:J23)</f>
        <v>2808000</v>
      </c>
      <c r="H23" s="278">
        <v>1020000</v>
      </c>
      <c r="I23" s="278">
        <v>1788000</v>
      </c>
      <c r="J23" s="278"/>
      <c r="K23" s="289"/>
      <c r="L23" s="278">
        <f t="shared" si="23"/>
        <v>0</v>
      </c>
      <c r="M23" s="282"/>
      <c r="N23" s="282">
        <v>0</v>
      </c>
      <c r="O23" s="278">
        <f t="shared" si="16"/>
        <v>0</v>
      </c>
      <c r="P23" s="282"/>
      <c r="Q23" s="282"/>
      <c r="R23" s="282"/>
      <c r="S23" s="278">
        <f t="shared" si="8"/>
        <v>2808000</v>
      </c>
      <c r="T23" s="278">
        <f t="shared" si="9"/>
        <v>2808000</v>
      </c>
      <c r="U23" s="282">
        <f t="shared" si="17"/>
        <v>1020000</v>
      </c>
      <c r="V23" s="278">
        <f t="shared" si="24"/>
        <v>1788000</v>
      </c>
      <c r="W23" s="278"/>
      <c r="X23" s="278">
        <f t="shared" si="18"/>
        <v>0</v>
      </c>
      <c r="Y23" s="278"/>
      <c r="Z23" s="282"/>
      <c r="AA23" s="282"/>
      <c r="AB23" s="278">
        <f t="shared" si="19"/>
        <v>0</v>
      </c>
      <c r="AC23" s="282">
        <f t="shared" si="20"/>
        <v>0</v>
      </c>
      <c r="AD23" s="282">
        <f t="shared" si="21"/>
        <v>0</v>
      </c>
      <c r="AE23" s="282">
        <f t="shared" si="22"/>
        <v>0</v>
      </c>
      <c r="AF23" s="99"/>
      <c r="AG23" s="99"/>
      <c r="AH23" s="99"/>
      <c r="AI23" s="99"/>
      <c r="AJ23" s="99"/>
    </row>
    <row r="24" spans="1:36" s="100" customFormat="1" ht="12">
      <c r="A24" s="279"/>
      <c r="B24" s="280"/>
      <c r="C24" s="280"/>
      <c r="D24" s="280" t="s">
        <v>326</v>
      </c>
      <c r="E24" s="281" t="s">
        <v>327</v>
      </c>
      <c r="F24" s="282">
        <f t="shared" si="3"/>
        <v>0</v>
      </c>
      <c r="G24" s="278">
        <f t="shared" si="6"/>
        <v>0</v>
      </c>
      <c r="H24" s="278">
        <v>0</v>
      </c>
      <c r="I24" s="278"/>
      <c r="J24" s="278"/>
      <c r="K24" s="289"/>
      <c r="L24" s="278">
        <f t="shared" si="23"/>
        <v>0</v>
      </c>
      <c r="M24" s="282"/>
      <c r="N24" s="282"/>
      <c r="O24" s="278">
        <f t="shared" si="16"/>
        <v>0</v>
      </c>
      <c r="P24" s="282"/>
      <c r="Q24" s="282"/>
      <c r="R24" s="282"/>
      <c r="S24" s="278">
        <f t="shared" si="8"/>
        <v>0</v>
      </c>
      <c r="T24" s="278">
        <f t="shared" si="9"/>
        <v>0</v>
      </c>
      <c r="U24" s="282">
        <f t="shared" si="17"/>
        <v>0</v>
      </c>
      <c r="V24" s="278">
        <f t="shared" si="24"/>
        <v>0</v>
      </c>
      <c r="W24" s="278"/>
      <c r="X24" s="278">
        <f t="shared" si="18"/>
        <v>0</v>
      </c>
      <c r="Y24" s="278"/>
      <c r="Z24" s="282"/>
      <c r="AA24" s="282"/>
      <c r="AB24" s="278">
        <f t="shared" si="19"/>
        <v>0</v>
      </c>
      <c r="AC24" s="282">
        <f t="shared" si="20"/>
        <v>0</v>
      </c>
      <c r="AD24" s="282">
        <f t="shared" si="21"/>
        <v>0</v>
      </c>
      <c r="AE24" s="282">
        <f t="shared" si="22"/>
        <v>0</v>
      </c>
      <c r="AF24" s="99"/>
      <c r="AG24" s="99"/>
      <c r="AH24" s="99"/>
      <c r="AI24" s="99"/>
      <c r="AJ24" s="99"/>
    </row>
    <row r="25" spans="1:36" s="100" customFormat="1" ht="29.25" customHeight="1">
      <c r="A25" s="279"/>
      <c r="B25" s="280"/>
      <c r="C25" s="280"/>
      <c r="D25" s="280" t="s">
        <v>237</v>
      </c>
      <c r="E25" s="281" t="s">
        <v>328</v>
      </c>
      <c r="F25" s="282">
        <f t="shared" si="3"/>
        <v>350212077</v>
      </c>
      <c r="G25" s="278">
        <f t="shared" si="6"/>
        <v>350212077</v>
      </c>
      <c r="H25" s="278">
        <v>127213781</v>
      </c>
      <c r="I25" s="278">
        <v>222998296</v>
      </c>
      <c r="J25" s="278"/>
      <c r="K25" s="278"/>
      <c r="L25" s="278">
        <f t="shared" si="23"/>
        <v>0</v>
      </c>
      <c r="M25" s="282"/>
      <c r="N25" s="282">
        <v>0</v>
      </c>
      <c r="O25" s="278">
        <f t="shared" si="16"/>
        <v>0</v>
      </c>
      <c r="P25" s="282"/>
      <c r="Q25" s="282"/>
      <c r="R25" s="282"/>
      <c r="S25" s="278">
        <f t="shared" si="8"/>
        <v>350212077</v>
      </c>
      <c r="T25" s="278">
        <f t="shared" si="9"/>
        <v>350212077</v>
      </c>
      <c r="U25" s="282">
        <f t="shared" si="17"/>
        <v>127213781</v>
      </c>
      <c r="V25" s="278">
        <f t="shared" si="24"/>
        <v>222998296</v>
      </c>
      <c r="W25" s="278"/>
      <c r="X25" s="278">
        <f t="shared" si="18"/>
        <v>0</v>
      </c>
      <c r="Y25" s="278"/>
      <c r="Z25" s="282"/>
      <c r="AA25" s="282"/>
      <c r="AB25" s="278">
        <f t="shared" si="19"/>
        <v>0</v>
      </c>
      <c r="AC25" s="282">
        <f t="shared" si="20"/>
        <v>0</v>
      </c>
      <c r="AD25" s="282">
        <f t="shared" si="21"/>
        <v>0</v>
      </c>
      <c r="AE25" s="282">
        <f t="shared" si="22"/>
        <v>0</v>
      </c>
      <c r="AF25" s="99"/>
      <c r="AG25" s="99"/>
      <c r="AH25" s="99"/>
      <c r="AI25" s="99"/>
      <c r="AJ25" s="99"/>
    </row>
    <row r="26" spans="1:36" s="100" customFormat="1" ht="12">
      <c r="A26" s="279"/>
      <c r="B26" s="280"/>
      <c r="C26" s="280"/>
      <c r="D26" s="280" t="s">
        <v>329</v>
      </c>
      <c r="E26" s="281" t="s">
        <v>330</v>
      </c>
      <c r="F26" s="282">
        <f t="shared" si="3"/>
        <v>0</v>
      </c>
      <c r="G26" s="278">
        <f t="shared" si="6"/>
        <v>0</v>
      </c>
      <c r="H26" s="278"/>
      <c r="I26" s="278"/>
      <c r="J26" s="278">
        <v>0</v>
      </c>
      <c r="K26" s="278"/>
      <c r="L26" s="278">
        <f t="shared" si="23"/>
        <v>0</v>
      </c>
      <c r="M26" s="282"/>
      <c r="N26" s="282"/>
      <c r="O26" s="278">
        <f t="shared" si="16"/>
        <v>0</v>
      </c>
      <c r="P26" s="282"/>
      <c r="Q26" s="282"/>
      <c r="R26" s="282"/>
      <c r="S26" s="278">
        <f t="shared" si="8"/>
        <v>0</v>
      </c>
      <c r="T26" s="278">
        <f t="shared" si="9"/>
        <v>0</v>
      </c>
      <c r="U26" s="282">
        <f t="shared" si="17"/>
        <v>0</v>
      </c>
      <c r="V26" s="278">
        <f t="shared" si="24"/>
        <v>0</v>
      </c>
      <c r="W26" s="282">
        <f t="shared" ref="W26:W27" si="25">J26</f>
        <v>0</v>
      </c>
      <c r="X26" s="278">
        <f t="shared" si="18"/>
        <v>0</v>
      </c>
      <c r="Y26" s="278">
        <f t="shared" ref="Y26:Y27" si="26">Z26+AA26</f>
        <v>0</v>
      </c>
      <c r="Z26" s="282"/>
      <c r="AA26" s="282"/>
      <c r="AB26" s="278">
        <f t="shared" si="19"/>
        <v>0</v>
      </c>
      <c r="AC26" s="282">
        <f t="shared" si="20"/>
        <v>0</v>
      </c>
      <c r="AD26" s="282">
        <f t="shared" si="21"/>
        <v>0</v>
      </c>
      <c r="AE26" s="282">
        <f t="shared" si="22"/>
        <v>0</v>
      </c>
      <c r="AF26" s="99"/>
      <c r="AG26" s="99"/>
      <c r="AH26" s="99"/>
      <c r="AI26" s="99"/>
      <c r="AJ26" s="99"/>
    </row>
    <row r="27" spans="1:36" s="100" customFormat="1" ht="12">
      <c r="A27" s="279"/>
      <c r="B27" s="280"/>
      <c r="C27" s="280"/>
      <c r="D27" s="280" t="s">
        <v>331</v>
      </c>
      <c r="E27" s="281" t="s">
        <v>332</v>
      </c>
      <c r="F27" s="284">
        <f t="shared" si="3"/>
        <v>0</v>
      </c>
      <c r="G27" s="278">
        <f t="shared" si="6"/>
        <v>0</v>
      </c>
      <c r="H27" s="278"/>
      <c r="I27" s="278"/>
      <c r="J27" s="278"/>
      <c r="K27" s="278"/>
      <c r="L27" s="278">
        <f t="shared" si="23"/>
        <v>0</v>
      </c>
      <c r="M27" s="282"/>
      <c r="N27" s="282"/>
      <c r="O27" s="278">
        <f t="shared" si="16"/>
        <v>0</v>
      </c>
      <c r="P27" s="282"/>
      <c r="Q27" s="282"/>
      <c r="R27" s="282"/>
      <c r="S27" s="278">
        <f t="shared" si="8"/>
        <v>0</v>
      </c>
      <c r="T27" s="278">
        <f t="shared" si="9"/>
        <v>0</v>
      </c>
      <c r="U27" s="282">
        <f t="shared" si="17"/>
        <v>0</v>
      </c>
      <c r="V27" s="278">
        <f t="shared" si="24"/>
        <v>0</v>
      </c>
      <c r="W27" s="282">
        <f t="shared" si="25"/>
        <v>0</v>
      </c>
      <c r="X27" s="278">
        <f t="shared" si="18"/>
        <v>0</v>
      </c>
      <c r="Y27" s="278">
        <f t="shared" si="26"/>
        <v>0</v>
      </c>
      <c r="Z27" s="282"/>
      <c r="AA27" s="282"/>
      <c r="AB27" s="278">
        <f t="shared" si="19"/>
        <v>0</v>
      </c>
      <c r="AC27" s="282">
        <f t="shared" si="20"/>
        <v>0</v>
      </c>
      <c r="AD27" s="282">
        <f t="shared" si="21"/>
        <v>0</v>
      </c>
      <c r="AE27" s="282">
        <f t="shared" si="22"/>
        <v>0</v>
      </c>
      <c r="AF27" s="99"/>
      <c r="AG27" s="99"/>
      <c r="AH27" s="99"/>
      <c r="AI27" s="99"/>
      <c r="AJ27" s="99"/>
    </row>
    <row r="28" spans="1:36" s="100" customFormat="1" ht="24">
      <c r="A28" s="270" t="s">
        <v>85</v>
      </c>
      <c r="B28" s="270"/>
      <c r="C28" s="270" t="s">
        <v>333</v>
      </c>
      <c r="D28" s="270"/>
      <c r="E28" s="273" t="s">
        <v>334</v>
      </c>
      <c r="F28" s="272">
        <f t="shared" si="3"/>
        <v>0</v>
      </c>
      <c r="G28" s="272">
        <f t="shared" ref="G28:AE28" si="27">SUM(G29:G31)</f>
        <v>0</v>
      </c>
      <c r="H28" s="272">
        <f t="shared" si="27"/>
        <v>0</v>
      </c>
      <c r="I28" s="272">
        <f t="shared" si="27"/>
        <v>0</v>
      </c>
      <c r="J28" s="272">
        <f t="shared" si="27"/>
        <v>0</v>
      </c>
      <c r="K28" s="272">
        <f>SUM(K29:K31)</f>
        <v>0</v>
      </c>
      <c r="L28" s="272">
        <f t="shared" si="27"/>
        <v>0</v>
      </c>
      <c r="M28" s="272">
        <f t="shared" si="27"/>
        <v>0</v>
      </c>
      <c r="N28" s="272">
        <f t="shared" si="27"/>
        <v>0</v>
      </c>
      <c r="O28" s="272">
        <f t="shared" si="27"/>
        <v>0</v>
      </c>
      <c r="P28" s="272">
        <f t="shared" si="27"/>
        <v>0</v>
      </c>
      <c r="Q28" s="272">
        <f t="shared" si="27"/>
        <v>0</v>
      </c>
      <c r="R28" s="272">
        <f t="shared" si="27"/>
        <v>0</v>
      </c>
      <c r="S28" s="272">
        <f t="shared" si="27"/>
        <v>0</v>
      </c>
      <c r="T28" s="272">
        <f t="shared" si="27"/>
        <v>0</v>
      </c>
      <c r="U28" s="272">
        <f t="shared" si="27"/>
        <v>0</v>
      </c>
      <c r="V28" s="272">
        <f t="shared" si="27"/>
        <v>0</v>
      </c>
      <c r="W28" s="272">
        <f t="shared" si="27"/>
        <v>0</v>
      </c>
      <c r="X28" s="272">
        <f t="shared" si="27"/>
        <v>0</v>
      </c>
      <c r="Y28" s="272">
        <f t="shared" si="27"/>
        <v>0</v>
      </c>
      <c r="Z28" s="272">
        <f t="shared" si="27"/>
        <v>0</v>
      </c>
      <c r="AA28" s="272">
        <f t="shared" si="27"/>
        <v>0</v>
      </c>
      <c r="AB28" s="272">
        <f t="shared" si="27"/>
        <v>0</v>
      </c>
      <c r="AC28" s="272">
        <f t="shared" si="27"/>
        <v>0</v>
      </c>
      <c r="AD28" s="272">
        <f t="shared" si="27"/>
        <v>0</v>
      </c>
      <c r="AE28" s="272">
        <f t="shared" si="27"/>
        <v>0</v>
      </c>
      <c r="AF28" s="99"/>
      <c r="AG28" s="99"/>
      <c r="AH28" s="99"/>
      <c r="AI28" s="99"/>
      <c r="AJ28" s="99"/>
    </row>
    <row r="29" spans="1:36" s="100" customFormat="1" ht="12">
      <c r="A29" s="274"/>
      <c r="B29" s="275"/>
      <c r="C29" s="275"/>
      <c r="D29" s="275" t="s">
        <v>335</v>
      </c>
      <c r="E29" s="276" t="s">
        <v>336</v>
      </c>
      <c r="F29" s="277">
        <f t="shared" si="3"/>
        <v>0</v>
      </c>
      <c r="G29" s="278">
        <f t="shared" si="6"/>
        <v>0</v>
      </c>
      <c r="H29" s="278"/>
      <c r="I29" s="278"/>
      <c r="J29" s="278"/>
      <c r="K29" s="278"/>
      <c r="L29" s="282">
        <f>M29+N29</f>
        <v>0</v>
      </c>
      <c r="M29" s="282"/>
      <c r="N29" s="282"/>
      <c r="O29" s="278">
        <f>SUM(P29:R29)</f>
        <v>0</v>
      </c>
      <c r="P29" s="282"/>
      <c r="Q29" s="282"/>
      <c r="R29" s="282"/>
      <c r="S29" s="278">
        <f t="shared" si="8"/>
        <v>0</v>
      </c>
      <c r="T29" s="278">
        <f t="shared" si="9"/>
        <v>0</v>
      </c>
      <c r="U29" s="282">
        <f t="shared" ref="U29:X31" si="28">H29</f>
        <v>0</v>
      </c>
      <c r="V29" s="282">
        <f>I29</f>
        <v>0</v>
      </c>
      <c r="W29" s="282">
        <f t="shared" si="28"/>
        <v>0</v>
      </c>
      <c r="X29" s="282">
        <f t="shared" si="28"/>
        <v>0</v>
      </c>
      <c r="Y29" s="282">
        <f>Z29+AA29</f>
        <v>0</v>
      </c>
      <c r="Z29" s="282"/>
      <c r="AA29" s="282"/>
      <c r="AB29" s="278">
        <f>SUM(AC29:AE29)</f>
        <v>0</v>
      </c>
      <c r="AC29" s="282">
        <f t="shared" ref="AC29:AE31" si="29">P29</f>
        <v>0</v>
      </c>
      <c r="AD29" s="282">
        <f t="shared" si="29"/>
        <v>0</v>
      </c>
      <c r="AE29" s="282">
        <f t="shared" si="29"/>
        <v>0</v>
      </c>
      <c r="AF29" s="99"/>
      <c r="AG29" s="99"/>
      <c r="AH29" s="99"/>
      <c r="AI29" s="99"/>
      <c r="AJ29" s="99"/>
    </row>
    <row r="30" spans="1:36" s="100" customFormat="1" ht="24">
      <c r="A30" s="279"/>
      <c r="B30" s="280"/>
      <c r="C30" s="280"/>
      <c r="D30" s="280" t="s">
        <v>337</v>
      </c>
      <c r="E30" s="281" t="s">
        <v>338</v>
      </c>
      <c r="F30" s="282">
        <f t="shared" si="3"/>
        <v>0</v>
      </c>
      <c r="G30" s="278">
        <f>SUM(H30:K30)</f>
        <v>0</v>
      </c>
      <c r="H30" s="278"/>
      <c r="I30" s="278">
        <v>0</v>
      </c>
      <c r="J30" s="278"/>
      <c r="K30" s="282"/>
      <c r="L30" s="282">
        <f t="shared" ref="L30:L31" si="30">M30+N30</f>
        <v>0</v>
      </c>
      <c r="M30" s="282"/>
      <c r="N30" s="282"/>
      <c r="O30" s="278">
        <f>SUM(P30:R30)</f>
        <v>0</v>
      </c>
      <c r="P30" s="282"/>
      <c r="Q30" s="282"/>
      <c r="R30" s="282"/>
      <c r="S30" s="278">
        <f t="shared" si="8"/>
        <v>0</v>
      </c>
      <c r="T30" s="278">
        <f t="shared" si="9"/>
        <v>0</v>
      </c>
      <c r="U30" s="282">
        <f t="shared" si="28"/>
        <v>0</v>
      </c>
      <c r="V30" s="282">
        <f t="shared" si="28"/>
        <v>0</v>
      </c>
      <c r="W30" s="282">
        <f t="shared" si="28"/>
        <v>0</v>
      </c>
      <c r="X30" s="282">
        <f t="shared" si="28"/>
        <v>0</v>
      </c>
      <c r="Y30" s="282">
        <f t="shared" ref="Y30:Y31" si="31">Z30+AA30</f>
        <v>0</v>
      </c>
      <c r="Z30" s="282"/>
      <c r="AA30" s="282"/>
      <c r="AB30" s="278">
        <f>SUM(AC30:AE30)</f>
        <v>0</v>
      </c>
      <c r="AC30" s="282">
        <f t="shared" si="29"/>
        <v>0</v>
      </c>
      <c r="AD30" s="282">
        <f t="shared" si="29"/>
        <v>0</v>
      </c>
      <c r="AE30" s="282">
        <f t="shared" si="29"/>
        <v>0</v>
      </c>
      <c r="AF30" s="99"/>
      <c r="AG30" s="99"/>
      <c r="AH30" s="99"/>
      <c r="AI30" s="99"/>
      <c r="AJ30" s="99"/>
    </row>
    <row r="31" spans="1:36" s="98" customFormat="1" ht="12">
      <c r="A31" s="286"/>
      <c r="B31" s="287"/>
      <c r="C31" s="287"/>
      <c r="D31" s="287" t="s">
        <v>339</v>
      </c>
      <c r="E31" s="283" t="s">
        <v>340</v>
      </c>
      <c r="F31" s="284">
        <f t="shared" si="3"/>
        <v>0</v>
      </c>
      <c r="G31" s="278">
        <f>SUM(H31:K31)</f>
        <v>0</v>
      </c>
      <c r="H31" s="278"/>
      <c r="I31" s="278">
        <v>0</v>
      </c>
      <c r="J31" s="278"/>
      <c r="K31" s="282"/>
      <c r="L31" s="282">
        <f t="shared" si="30"/>
        <v>0</v>
      </c>
      <c r="M31" s="282">
        <v>0</v>
      </c>
      <c r="N31" s="282"/>
      <c r="O31" s="278">
        <f>SUM(P31:R31)</f>
        <v>0</v>
      </c>
      <c r="P31" s="282"/>
      <c r="Q31" s="282"/>
      <c r="R31" s="282"/>
      <c r="S31" s="278">
        <f t="shared" si="8"/>
        <v>0</v>
      </c>
      <c r="T31" s="278">
        <f t="shared" si="9"/>
        <v>0</v>
      </c>
      <c r="U31" s="282">
        <f t="shared" si="28"/>
        <v>0</v>
      </c>
      <c r="V31" s="282">
        <f t="shared" si="28"/>
        <v>0</v>
      </c>
      <c r="W31" s="282">
        <f t="shared" si="28"/>
        <v>0</v>
      </c>
      <c r="X31" s="282">
        <f t="shared" si="28"/>
        <v>0</v>
      </c>
      <c r="Y31" s="282">
        <f t="shared" si="31"/>
        <v>0</v>
      </c>
      <c r="Z31" s="282"/>
      <c r="AA31" s="282"/>
      <c r="AB31" s="278">
        <f>SUM(AC31:AE31)</f>
        <v>0</v>
      </c>
      <c r="AC31" s="282">
        <f t="shared" si="29"/>
        <v>0</v>
      </c>
      <c r="AD31" s="282">
        <f t="shared" si="29"/>
        <v>0</v>
      </c>
      <c r="AE31" s="282">
        <f t="shared" si="29"/>
        <v>0</v>
      </c>
      <c r="AF31" s="97"/>
      <c r="AG31" s="97"/>
      <c r="AH31" s="97"/>
      <c r="AI31" s="97"/>
      <c r="AJ31" s="97"/>
    </row>
    <row r="32" spans="1:36" s="100" customFormat="1" ht="12">
      <c r="A32" s="270"/>
      <c r="B32" s="270"/>
      <c r="C32" s="270" t="s">
        <v>238</v>
      </c>
      <c r="D32" s="270"/>
      <c r="E32" s="273" t="s">
        <v>341</v>
      </c>
      <c r="F32" s="272">
        <f t="shared" si="3"/>
        <v>336714000</v>
      </c>
      <c r="G32" s="272">
        <f t="shared" ref="G32:AE32" si="32">SUM(G33:G35)</f>
        <v>298994000</v>
      </c>
      <c r="H32" s="272">
        <f t="shared" si="32"/>
        <v>0</v>
      </c>
      <c r="I32" s="272">
        <f t="shared" si="32"/>
        <v>32058000</v>
      </c>
      <c r="J32" s="272">
        <f t="shared" si="32"/>
        <v>0</v>
      </c>
      <c r="K32" s="272">
        <f t="shared" si="32"/>
        <v>266936000</v>
      </c>
      <c r="L32" s="272">
        <f t="shared" si="32"/>
        <v>37720000</v>
      </c>
      <c r="M32" s="272">
        <f t="shared" si="32"/>
        <v>37720000</v>
      </c>
      <c r="N32" s="272">
        <f t="shared" si="32"/>
        <v>0</v>
      </c>
      <c r="O32" s="272">
        <f t="shared" si="32"/>
        <v>0</v>
      </c>
      <c r="P32" s="272">
        <f t="shared" si="32"/>
        <v>0</v>
      </c>
      <c r="Q32" s="272">
        <f t="shared" si="32"/>
        <v>0</v>
      </c>
      <c r="R32" s="272">
        <f t="shared" si="32"/>
        <v>0</v>
      </c>
      <c r="S32" s="272">
        <f t="shared" si="32"/>
        <v>336714000</v>
      </c>
      <c r="T32" s="272">
        <f t="shared" si="32"/>
        <v>298994000</v>
      </c>
      <c r="U32" s="272">
        <f t="shared" si="32"/>
        <v>0</v>
      </c>
      <c r="V32" s="272">
        <f t="shared" si="32"/>
        <v>32058000</v>
      </c>
      <c r="W32" s="272">
        <f t="shared" si="32"/>
        <v>0</v>
      </c>
      <c r="X32" s="272">
        <f t="shared" si="32"/>
        <v>266936000</v>
      </c>
      <c r="Y32" s="272">
        <f t="shared" si="32"/>
        <v>37720000</v>
      </c>
      <c r="Z32" s="272">
        <f t="shared" si="32"/>
        <v>37720000</v>
      </c>
      <c r="AA32" s="272">
        <f t="shared" si="32"/>
        <v>0</v>
      </c>
      <c r="AB32" s="272">
        <f t="shared" si="32"/>
        <v>0</v>
      </c>
      <c r="AC32" s="272">
        <f t="shared" si="32"/>
        <v>0</v>
      </c>
      <c r="AD32" s="272">
        <f t="shared" si="32"/>
        <v>0</v>
      </c>
      <c r="AE32" s="272">
        <f t="shared" si="32"/>
        <v>0</v>
      </c>
      <c r="AF32" s="99"/>
      <c r="AG32" s="99"/>
      <c r="AH32" s="99"/>
      <c r="AI32" s="99"/>
      <c r="AJ32" s="99"/>
    </row>
    <row r="33" spans="1:36" s="100" customFormat="1" ht="12">
      <c r="A33" s="274" t="s">
        <v>85</v>
      </c>
      <c r="B33" s="275"/>
      <c r="C33" s="275"/>
      <c r="D33" s="275" t="s">
        <v>239</v>
      </c>
      <c r="E33" s="276" t="s">
        <v>342</v>
      </c>
      <c r="F33" s="277">
        <f t="shared" si="3"/>
        <v>336714000</v>
      </c>
      <c r="G33" s="278">
        <f t="shared" si="6"/>
        <v>298994000</v>
      </c>
      <c r="H33" s="278">
        <v>0</v>
      </c>
      <c r="I33" s="278">
        <v>32058000</v>
      </c>
      <c r="J33" s="278"/>
      <c r="K33" s="278">
        <v>266936000</v>
      </c>
      <c r="L33" s="278">
        <f>M33+N33</f>
        <v>37720000</v>
      </c>
      <c r="M33" s="278">
        <v>37720000</v>
      </c>
      <c r="N33" s="278"/>
      <c r="O33" s="278">
        <f>SUM(P33:R33)</f>
        <v>0</v>
      </c>
      <c r="P33" s="278"/>
      <c r="Q33" s="278"/>
      <c r="R33" s="278"/>
      <c r="S33" s="278">
        <f t="shared" si="8"/>
        <v>336714000</v>
      </c>
      <c r="T33" s="278">
        <f t="shared" si="9"/>
        <v>298994000</v>
      </c>
      <c r="U33" s="278">
        <f t="shared" ref="U33:X35" si="33">H33</f>
        <v>0</v>
      </c>
      <c r="V33" s="278">
        <f>I33</f>
        <v>32058000</v>
      </c>
      <c r="W33" s="278">
        <f t="shared" si="33"/>
        <v>0</v>
      </c>
      <c r="X33" s="278">
        <f t="shared" si="33"/>
        <v>266936000</v>
      </c>
      <c r="Y33" s="278">
        <f>Z33+AA33</f>
        <v>37720000</v>
      </c>
      <c r="Z33" s="278">
        <f>M33</f>
        <v>37720000</v>
      </c>
      <c r="AA33" s="278"/>
      <c r="AB33" s="278">
        <f>SUM(AC33:AE33)</f>
        <v>0</v>
      </c>
      <c r="AC33" s="278">
        <f t="shared" ref="AC33:AE35" si="34">P33</f>
        <v>0</v>
      </c>
      <c r="AD33" s="278">
        <f t="shared" si="34"/>
        <v>0</v>
      </c>
      <c r="AE33" s="278">
        <f t="shared" si="34"/>
        <v>0</v>
      </c>
      <c r="AF33" s="99"/>
      <c r="AG33" s="99"/>
      <c r="AH33" s="99"/>
      <c r="AI33" s="99"/>
      <c r="AJ33" s="99"/>
    </row>
    <row r="34" spans="1:36" s="100" customFormat="1" ht="12">
      <c r="A34" s="279" t="s">
        <v>85</v>
      </c>
      <c r="B34" s="280"/>
      <c r="C34" s="280"/>
      <c r="D34" s="280" t="s">
        <v>343</v>
      </c>
      <c r="E34" s="281" t="s">
        <v>344</v>
      </c>
      <c r="F34" s="282">
        <f t="shared" si="3"/>
        <v>0</v>
      </c>
      <c r="G34" s="278">
        <f t="shared" si="6"/>
        <v>0</v>
      </c>
      <c r="H34" s="278"/>
      <c r="I34" s="278"/>
      <c r="J34" s="278"/>
      <c r="K34" s="278"/>
      <c r="L34" s="278">
        <f t="shared" ref="L34:L35" si="35">M34+N34</f>
        <v>0</v>
      </c>
      <c r="M34" s="282"/>
      <c r="N34" s="282"/>
      <c r="O34" s="278">
        <f>SUM(P34:R34)</f>
        <v>0</v>
      </c>
      <c r="P34" s="282"/>
      <c r="Q34" s="282"/>
      <c r="R34" s="282"/>
      <c r="S34" s="278">
        <f t="shared" si="8"/>
        <v>0</v>
      </c>
      <c r="T34" s="278">
        <f t="shared" si="9"/>
        <v>0</v>
      </c>
      <c r="U34" s="282">
        <f t="shared" si="33"/>
        <v>0</v>
      </c>
      <c r="V34" s="282">
        <f t="shared" si="33"/>
        <v>0</v>
      </c>
      <c r="W34" s="282">
        <f t="shared" si="33"/>
        <v>0</v>
      </c>
      <c r="X34" s="278">
        <f t="shared" si="33"/>
        <v>0</v>
      </c>
      <c r="Y34" s="278">
        <f t="shared" ref="Y34:Y35" si="36">Z34+AA34</f>
        <v>0</v>
      </c>
      <c r="Z34" s="282"/>
      <c r="AA34" s="282"/>
      <c r="AB34" s="278">
        <f>SUM(AC34:AE34)</f>
        <v>0</v>
      </c>
      <c r="AC34" s="282">
        <f t="shared" si="34"/>
        <v>0</v>
      </c>
      <c r="AD34" s="282">
        <f t="shared" si="34"/>
        <v>0</v>
      </c>
      <c r="AE34" s="282">
        <f t="shared" si="34"/>
        <v>0</v>
      </c>
      <c r="AF34" s="99"/>
      <c r="AG34" s="99"/>
      <c r="AH34" s="99"/>
      <c r="AI34" s="99"/>
      <c r="AJ34" s="99"/>
    </row>
    <row r="35" spans="1:36" s="98" customFormat="1" ht="12">
      <c r="A35" s="286" t="s">
        <v>85</v>
      </c>
      <c r="B35" s="287"/>
      <c r="C35" s="287"/>
      <c r="D35" s="287" t="s">
        <v>345</v>
      </c>
      <c r="E35" s="283" t="s">
        <v>346</v>
      </c>
      <c r="F35" s="284">
        <f t="shared" si="3"/>
        <v>0</v>
      </c>
      <c r="G35" s="278">
        <f t="shared" si="6"/>
        <v>0</v>
      </c>
      <c r="H35" s="278"/>
      <c r="I35" s="278"/>
      <c r="J35" s="278"/>
      <c r="K35" s="278"/>
      <c r="L35" s="278">
        <f t="shared" si="35"/>
        <v>0</v>
      </c>
      <c r="M35" s="285"/>
      <c r="N35" s="285"/>
      <c r="O35" s="278">
        <f>SUM(P35:R35)</f>
        <v>0</v>
      </c>
      <c r="P35" s="285"/>
      <c r="Q35" s="285"/>
      <c r="R35" s="285"/>
      <c r="S35" s="278">
        <f t="shared" si="8"/>
        <v>0</v>
      </c>
      <c r="T35" s="278">
        <f t="shared" si="9"/>
        <v>0</v>
      </c>
      <c r="U35" s="285">
        <f t="shared" si="33"/>
        <v>0</v>
      </c>
      <c r="V35" s="285">
        <f t="shared" si="33"/>
        <v>0</v>
      </c>
      <c r="W35" s="285">
        <f t="shared" si="33"/>
        <v>0</v>
      </c>
      <c r="X35" s="278">
        <f t="shared" si="33"/>
        <v>0</v>
      </c>
      <c r="Y35" s="278">
        <f t="shared" si="36"/>
        <v>0</v>
      </c>
      <c r="Z35" s="285"/>
      <c r="AA35" s="285"/>
      <c r="AB35" s="278">
        <f>SUM(AC35:AE35)</f>
        <v>0</v>
      </c>
      <c r="AC35" s="285">
        <f t="shared" si="34"/>
        <v>0</v>
      </c>
      <c r="AD35" s="285">
        <f t="shared" si="34"/>
        <v>0</v>
      </c>
      <c r="AE35" s="285">
        <f t="shared" si="34"/>
        <v>0</v>
      </c>
      <c r="AF35" s="97"/>
      <c r="AG35" s="97"/>
      <c r="AH35" s="97"/>
      <c r="AI35" s="97"/>
      <c r="AJ35" s="97"/>
    </row>
    <row r="36" spans="1:36" s="100" customFormat="1" ht="12">
      <c r="A36" s="270" t="s">
        <v>85</v>
      </c>
      <c r="B36" s="270"/>
      <c r="C36" s="270" t="s">
        <v>347</v>
      </c>
      <c r="D36" s="270"/>
      <c r="E36" s="273" t="s">
        <v>348</v>
      </c>
      <c r="F36" s="272">
        <f t="shared" si="3"/>
        <v>0</v>
      </c>
      <c r="G36" s="272">
        <f t="shared" ref="G36:AE36" si="37">SUM(G37:G41)</f>
        <v>0</v>
      </c>
      <c r="H36" s="272">
        <f t="shared" si="37"/>
        <v>0</v>
      </c>
      <c r="I36" s="272">
        <f t="shared" si="37"/>
        <v>0</v>
      </c>
      <c r="J36" s="272">
        <f t="shared" si="37"/>
        <v>0</v>
      </c>
      <c r="K36" s="272">
        <f t="shared" si="37"/>
        <v>0</v>
      </c>
      <c r="L36" s="272">
        <f t="shared" si="37"/>
        <v>0</v>
      </c>
      <c r="M36" s="272">
        <f t="shared" si="37"/>
        <v>0</v>
      </c>
      <c r="N36" s="272">
        <f t="shared" si="37"/>
        <v>0</v>
      </c>
      <c r="O36" s="272">
        <f t="shared" si="37"/>
        <v>0</v>
      </c>
      <c r="P36" s="272">
        <f t="shared" si="37"/>
        <v>0</v>
      </c>
      <c r="Q36" s="272">
        <f t="shared" si="37"/>
        <v>0</v>
      </c>
      <c r="R36" s="272">
        <f t="shared" si="37"/>
        <v>0</v>
      </c>
      <c r="S36" s="272">
        <f t="shared" si="37"/>
        <v>0</v>
      </c>
      <c r="T36" s="272">
        <f t="shared" si="37"/>
        <v>0</v>
      </c>
      <c r="U36" s="272">
        <f t="shared" si="37"/>
        <v>0</v>
      </c>
      <c r="V36" s="272">
        <f t="shared" si="37"/>
        <v>0</v>
      </c>
      <c r="W36" s="272">
        <f t="shared" si="37"/>
        <v>0</v>
      </c>
      <c r="X36" s="272">
        <f t="shared" si="37"/>
        <v>0</v>
      </c>
      <c r="Y36" s="272">
        <f t="shared" si="37"/>
        <v>0</v>
      </c>
      <c r="Z36" s="272">
        <f t="shared" si="37"/>
        <v>0</v>
      </c>
      <c r="AA36" s="272">
        <f t="shared" si="37"/>
        <v>0</v>
      </c>
      <c r="AB36" s="272">
        <f t="shared" si="37"/>
        <v>0</v>
      </c>
      <c r="AC36" s="272">
        <f t="shared" si="37"/>
        <v>0</v>
      </c>
      <c r="AD36" s="272">
        <f t="shared" si="37"/>
        <v>0</v>
      </c>
      <c r="AE36" s="272">
        <f t="shared" si="37"/>
        <v>0</v>
      </c>
      <c r="AF36" s="99"/>
      <c r="AG36" s="99"/>
      <c r="AH36" s="99"/>
      <c r="AI36" s="99"/>
      <c r="AJ36" s="99"/>
    </row>
    <row r="37" spans="1:36" s="100" customFormat="1" ht="12">
      <c r="A37" s="274" t="s">
        <v>85</v>
      </c>
      <c r="B37" s="275"/>
      <c r="C37" s="275"/>
      <c r="D37" s="275" t="s">
        <v>349</v>
      </c>
      <c r="E37" s="276" t="s">
        <v>350</v>
      </c>
      <c r="F37" s="277">
        <f t="shared" si="3"/>
        <v>0</v>
      </c>
      <c r="G37" s="278">
        <f t="shared" si="6"/>
        <v>0</v>
      </c>
      <c r="H37" s="278"/>
      <c r="I37" s="278"/>
      <c r="J37" s="278"/>
      <c r="K37" s="278"/>
      <c r="L37" s="278">
        <f>M37+N37</f>
        <v>0</v>
      </c>
      <c r="M37" s="278"/>
      <c r="N37" s="278"/>
      <c r="O37" s="278">
        <f>SUM(P37:R37)</f>
        <v>0</v>
      </c>
      <c r="P37" s="278"/>
      <c r="Q37" s="278"/>
      <c r="R37" s="278"/>
      <c r="S37" s="278">
        <f t="shared" si="8"/>
        <v>0</v>
      </c>
      <c r="T37" s="278">
        <f>SUM(U37:X37)</f>
        <v>0</v>
      </c>
      <c r="U37" s="282">
        <f t="shared" ref="U37:X41" si="38">H37</f>
        <v>0</v>
      </c>
      <c r="V37" s="282">
        <f t="shared" si="38"/>
        <v>0</v>
      </c>
      <c r="W37" s="282">
        <f t="shared" si="38"/>
        <v>0</v>
      </c>
      <c r="X37" s="278">
        <f t="shared" si="38"/>
        <v>0</v>
      </c>
      <c r="Y37" s="278">
        <f>Z37+AA37</f>
        <v>0</v>
      </c>
      <c r="Z37" s="278"/>
      <c r="AA37" s="278"/>
      <c r="AB37" s="278">
        <f>SUM(AC37:AE37)</f>
        <v>0</v>
      </c>
      <c r="AC37" s="282">
        <f t="shared" ref="AC37:AE41" si="39">P37</f>
        <v>0</v>
      </c>
      <c r="AD37" s="282">
        <f t="shared" si="39"/>
        <v>0</v>
      </c>
      <c r="AE37" s="282">
        <f t="shared" si="39"/>
        <v>0</v>
      </c>
      <c r="AF37" s="99"/>
      <c r="AG37" s="99"/>
      <c r="AH37" s="99"/>
      <c r="AI37" s="99"/>
      <c r="AJ37" s="99"/>
    </row>
    <row r="38" spans="1:36" s="100" customFormat="1" ht="12">
      <c r="A38" s="279" t="s">
        <v>85</v>
      </c>
      <c r="B38" s="280"/>
      <c r="C38" s="280"/>
      <c r="D38" s="280" t="s">
        <v>351</v>
      </c>
      <c r="E38" s="281" t="s">
        <v>352</v>
      </c>
      <c r="F38" s="282">
        <f t="shared" si="3"/>
        <v>0</v>
      </c>
      <c r="G38" s="278">
        <f t="shared" si="6"/>
        <v>0</v>
      </c>
      <c r="H38" s="278"/>
      <c r="I38" s="278"/>
      <c r="J38" s="278"/>
      <c r="K38" s="278"/>
      <c r="L38" s="278">
        <f t="shared" ref="L38:L41" si="40">M38+N38</f>
        <v>0</v>
      </c>
      <c r="M38" s="282"/>
      <c r="N38" s="282"/>
      <c r="O38" s="278">
        <f>SUM(P38:R38)</f>
        <v>0</v>
      </c>
      <c r="P38" s="282"/>
      <c r="Q38" s="282"/>
      <c r="R38" s="282"/>
      <c r="S38" s="278">
        <f t="shared" si="8"/>
        <v>0</v>
      </c>
      <c r="T38" s="278">
        <f t="shared" si="9"/>
        <v>0</v>
      </c>
      <c r="U38" s="282">
        <f t="shared" si="38"/>
        <v>0</v>
      </c>
      <c r="V38" s="282">
        <f t="shared" si="38"/>
        <v>0</v>
      </c>
      <c r="W38" s="282">
        <f t="shared" si="38"/>
        <v>0</v>
      </c>
      <c r="X38" s="278">
        <f t="shared" si="38"/>
        <v>0</v>
      </c>
      <c r="Y38" s="278">
        <f t="shared" ref="Y38:Y41" si="41">Z38+AA38</f>
        <v>0</v>
      </c>
      <c r="Z38" s="282"/>
      <c r="AA38" s="282"/>
      <c r="AB38" s="278">
        <f>SUM(AC38:AE38)</f>
        <v>0</v>
      </c>
      <c r="AC38" s="282">
        <f t="shared" si="39"/>
        <v>0</v>
      </c>
      <c r="AD38" s="282">
        <f t="shared" si="39"/>
        <v>0</v>
      </c>
      <c r="AE38" s="282">
        <f t="shared" si="39"/>
        <v>0</v>
      </c>
      <c r="AF38" s="99"/>
      <c r="AG38" s="99"/>
      <c r="AH38" s="99"/>
      <c r="AI38" s="99"/>
      <c r="AJ38" s="99"/>
    </row>
    <row r="39" spans="1:36" s="100" customFormat="1" ht="12">
      <c r="A39" s="279" t="s">
        <v>85</v>
      </c>
      <c r="B39" s="280"/>
      <c r="C39" s="280"/>
      <c r="D39" s="280" t="s">
        <v>353</v>
      </c>
      <c r="E39" s="281" t="s">
        <v>354</v>
      </c>
      <c r="F39" s="282">
        <f t="shared" si="3"/>
        <v>0</v>
      </c>
      <c r="G39" s="278">
        <f t="shared" si="6"/>
        <v>0</v>
      </c>
      <c r="H39" s="278"/>
      <c r="I39" s="278"/>
      <c r="J39" s="278"/>
      <c r="K39" s="278"/>
      <c r="L39" s="278">
        <f t="shared" si="40"/>
        <v>0</v>
      </c>
      <c r="M39" s="282"/>
      <c r="N39" s="282"/>
      <c r="O39" s="278">
        <f>SUM(P39:R39)</f>
        <v>0</v>
      </c>
      <c r="P39" s="282"/>
      <c r="Q39" s="282"/>
      <c r="R39" s="282"/>
      <c r="S39" s="278">
        <f t="shared" si="8"/>
        <v>0</v>
      </c>
      <c r="T39" s="278">
        <f t="shared" si="9"/>
        <v>0</v>
      </c>
      <c r="U39" s="282">
        <f t="shared" si="38"/>
        <v>0</v>
      </c>
      <c r="V39" s="282">
        <f t="shared" si="38"/>
        <v>0</v>
      </c>
      <c r="W39" s="282">
        <f t="shared" si="38"/>
        <v>0</v>
      </c>
      <c r="X39" s="278">
        <f t="shared" si="38"/>
        <v>0</v>
      </c>
      <c r="Y39" s="278">
        <f t="shared" si="41"/>
        <v>0</v>
      </c>
      <c r="Z39" s="282"/>
      <c r="AA39" s="282"/>
      <c r="AB39" s="278">
        <f>SUM(AC39:AE39)</f>
        <v>0</v>
      </c>
      <c r="AC39" s="282">
        <f t="shared" si="39"/>
        <v>0</v>
      </c>
      <c r="AD39" s="282">
        <f t="shared" si="39"/>
        <v>0</v>
      </c>
      <c r="AE39" s="282">
        <f t="shared" si="39"/>
        <v>0</v>
      </c>
      <c r="AF39" s="99"/>
      <c r="AG39" s="99"/>
      <c r="AH39" s="99"/>
      <c r="AI39" s="99"/>
      <c r="AJ39" s="99"/>
    </row>
    <row r="40" spans="1:36" s="98" customFormat="1" ht="12">
      <c r="A40" s="279"/>
      <c r="B40" s="280"/>
      <c r="C40" s="280"/>
      <c r="D40" s="280" t="s">
        <v>355</v>
      </c>
      <c r="E40" s="281" t="s">
        <v>356</v>
      </c>
      <c r="F40" s="282">
        <f t="shared" si="3"/>
        <v>0</v>
      </c>
      <c r="G40" s="278">
        <f t="shared" si="6"/>
        <v>0</v>
      </c>
      <c r="H40" s="278">
        <v>0</v>
      </c>
      <c r="I40" s="278"/>
      <c r="J40" s="278"/>
      <c r="K40" s="278"/>
      <c r="L40" s="278">
        <f t="shared" si="40"/>
        <v>0</v>
      </c>
      <c r="M40" s="282"/>
      <c r="N40" s="282"/>
      <c r="O40" s="278">
        <f>SUM(P40:R40)</f>
        <v>0</v>
      </c>
      <c r="P40" s="282"/>
      <c r="Q40" s="282"/>
      <c r="R40" s="282"/>
      <c r="S40" s="278">
        <f t="shared" si="8"/>
        <v>0</v>
      </c>
      <c r="T40" s="278">
        <f t="shared" si="9"/>
        <v>0</v>
      </c>
      <c r="U40" s="282">
        <f t="shared" si="38"/>
        <v>0</v>
      </c>
      <c r="V40" s="282">
        <f t="shared" si="38"/>
        <v>0</v>
      </c>
      <c r="W40" s="282">
        <f t="shared" si="38"/>
        <v>0</v>
      </c>
      <c r="X40" s="278">
        <f t="shared" si="38"/>
        <v>0</v>
      </c>
      <c r="Y40" s="278">
        <f t="shared" si="41"/>
        <v>0</v>
      </c>
      <c r="Z40" s="282"/>
      <c r="AA40" s="282"/>
      <c r="AB40" s="278">
        <f>SUM(AC40:AE40)</f>
        <v>0</v>
      </c>
      <c r="AC40" s="282">
        <f t="shared" si="39"/>
        <v>0</v>
      </c>
      <c r="AD40" s="282">
        <f t="shared" si="39"/>
        <v>0</v>
      </c>
      <c r="AE40" s="282">
        <f t="shared" si="39"/>
        <v>0</v>
      </c>
      <c r="AF40" s="97"/>
      <c r="AG40" s="97"/>
      <c r="AH40" s="97"/>
      <c r="AI40" s="97"/>
      <c r="AJ40" s="97"/>
    </row>
    <row r="41" spans="1:36" s="100" customFormat="1" ht="12">
      <c r="A41" s="286" t="s">
        <v>85</v>
      </c>
      <c r="B41" s="287"/>
      <c r="C41" s="287"/>
      <c r="D41" s="287" t="s">
        <v>357</v>
      </c>
      <c r="E41" s="283" t="s">
        <v>358</v>
      </c>
      <c r="F41" s="284">
        <f t="shared" si="3"/>
        <v>0</v>
      </c>
      <c r="G41" s="278">
        <f t="shared" si="6"/>
        <v>0</v>
      </c>
      <c r="H41" s="278">
        <v>0</v>
      </c>
      <c r="I41" s="278"/>
      <c r="J41" s="278"/>
      <c r="K41" s="278">
        <v>0</v>
      </c>
      <c r="L41" s="278">
        <f t="shared" si="40"/>
        <v>0</v>
      </c>
      <c r="M41" s="285"/>
      <c r="N41" s="285"/>
      <c r="O41" s="278">
        <f>SUM(P41:R41)</f>
        <v>0</v>
      </c>
      <c r="P41" s="285"/>
      <c r="Q41" s="285"/>
      <c r="R41" s="285"/>
      <c r="S41" s="278">
        <f t="shared" si="8"/>
        <v>0</v>
      </c>
      <c r="T41" s="278">
        <f t="shared" si="9"/>
        <v>0</v>
      </c>
      <c r="U41" s="285">
        <f t="shared" si="38"/>
        <v>0</v>
      </c>
      <c r="V41" s="285">
        <f t="shared" si="38"/>
        <v>0</v>
      </c>
      <c r="W41" s="285">
        <f t="shared" si="38"/>
        <v>0</v>
      </c>
      <c r="X41" s="278">
        <f t="shared" si="38"/>
        <v>0</v>
      </c>
      <c r="Y41" s="278">
        <f t="shared" si="41"/>
        <v>0</v>
      </c>
      <c r="Z41" s="285"/>
      <c r="AA41" s="285"/>
      <c r="AB41" s="278">
        <f>SUM(AC41:AE41)</f>
        <v>0</v>
      </c>
      <c r="AC41" s="285">
        <f t="shared" si="39"/>
        <v>0</v>
      </c>
      <c r="AD41" s="285">
        <f t="shared" si="39"/>
        <v>0</v>
      </c>
      <c r="AE41" s="285">
        <f t="shared" si="39"/>
        <v>0</v>
      </c>
      <c r="AF41" s="99"/>
      <c r="AG41" s="99"/>
      <c r="AH41" s="99"/>
      <c r="AI41" s="99"/>
      <c r="AJ41" s="99"/>
    </row>
    <row r="42" spans="1:36" s="100" customFormat="1" ht="12">
      <c r="A42" s="270" t="s">
        <v>85</v>
      </c>
      <c r="B42" s="270"/>
      <c r="C42" s="270" t="s">
        <v>240</v>
      </c>
      <c r="D42" s="270"/>
      <c r="E42" s="273" t="s">
        <v>359</v>
      </c>
      <c r="F42" s="272">
        <f t="shared" si="3"/>
        <v>833665959</v>
      </c>
      <c r="G42" s="272">
        <f t="shared" ref="G42:AE42" si="42">SUM(G43:G47)</f>
        <v>728150136</v>
      </c>
      <c r="H42" s="272">
        <f t="shared" si="42"/>
        <v>281328997</v>
      </c>
      <c r="I42" s="272">
        <f t="shared" si="42"/>
        <v>446821139</v>
      </c>
      <c r="J42" s="272">
        <f>SUM(J43:J47)</f>
        <v>0</v>
      </c>
      <c r="K42" s="272">
        <f t="shared" si="42"/>
        <v>0</v>
      </c>
      <c r="L42" s="272">
        <f t="shared" si="42"/>
        <v>105515823</v>
      </c>
      <c r="M42" s="272">
        <f t="shared" si="42"/>
        <v>86052214</v>
      </c>
      <c r="N42" s="272">
        <f t="shared" si="42"/>
        <v>19463609</v>
      </c>
      <c r="O42" s="272">
        <f t="shared" si="42"/>
        <v>0</v>
      </c>
      <c r="P42" s="272">
        <f t="shared" si="42"/>
        <v>0</v>
      </c>
      <c r="Q42" s="272">
        <f t="shared" si="42"/>
        <v>0</v>
      </c>
      <c r="R42" s="272">
        <f t="shared" si="42"/>
        <v>0</v>
      </c>
      <c r="S42" s="272">
        <f t="shared" si="42"/>
        <v>833665959</v>
      </c>
      <c r="T42" s="272">
        <f t="shared" si="42"/>
        <v>728150136</v>
      </c>
      <c r="U42" s="272">
        <f t="shared" si="42"/>
        <v>281328997</v>
      </c>
      <c r="V42" s="272">
        <f t="shared" si="42"/>
        <v>446821139</v>
      </c>
      <c r="W42" s="272">
        <f t="shared" si="42"/>
        <v>0</v>
      </c>
      <c r="X42" s="272">
        <f t="shared" si="42"/>
        <v>0</v>
      </c>
      <c r="Y42" s="272">
        <f t="shared" si="42"/>
        <v>105515823</v>
      </c>
      <c r="Z42" s="272">
        <f t="shared" si="42"/>
        <v>86052214</v>
      </c>
      <c r="AA42" s="272">
        <f t="shared" si="42"/>
        <v>19463609</v>
      </c>
      <c r="AB42" s="272">
        <f t="shared" si="42"/>
        <v>0</v>
      </c>
      <c r="AC42" s="272">
        <f t="shared" si="42"/>
        <v>0</v>
      </c>
      <c r="AD42" s="272">
        <f t="shared" si="42"/>
        <v>0</v>
      </c>
      <c r="AE42" s="272">
        <f t="shared" si="42"/>
        <v>0</v>
      </c>
      <c r="AF42" s="99"/>
      <c r="AG42" s="99"/>
      <c r="AH42" s="99"/>
      <c r="AI42" s="99"/>
      <c r="AJ42" s="99"/>
    </row>
    <row r="43" spans="1:36" s="100" customFormat="1" ht="12">
      <c r="A43" s="274" t="s">
        <v>85</v>
      </c>
      <c r="B43" s="275"/>
      <c r="C43" s="275"/>
      <c r="D43" s="275" t="s">
        <v>241</v>
      </c>
      <c r="E43" s="276" t="s">
        <v>360</v>
      </c>
      <c r="F43" s="277">
        <f t="shared" si="3"/>
        <v>642720399</v>
      </c>
      <c r="G43" s="278">
        <f>SUM(H43:J43)</f>
        <v>550206105</v>
      </c>
      <c r="H43" s="278">
        <v>215026766</v>
      </c>
      <c r="I43" s="278">
        <v>335179339</v>
      </c>
      <c r="J43" s="278">
        <v>0</v>
      </c>
      <c r="K43" s="289"/>
      <c r="L43" s="278">
        <f>M43+N43</f>
        <v>92514294</v>
      </c>
      <c r="M43" s="278">
        <v>73050685</v>
      </c>
      <c r="N43" s="278">
        <v>19463609</v>
      </c>
      <c r="O43" s="278">
        <f>SUM(P43:R43)</f>
        <v>0</v>
      </c>
      <c r="P43" s="278"/>
      <c r="Q43" s="278"/>
      <c r="R43" s="278"/>
      <c r="S43" s="278">
        <f t="shared" si="8"/>
        <v>642720399</v>
      </c>
      <c r="T43" s="278">
        <f t="shared" si="9"/>
        <v>550206105</v>
      </c>
      <c r="U43" s="278">
        <f t="shared" ref="U43:X47" si="43">H43</f>
        <v>215026766</v>
      </c>
      <c r="V43" s="278">
        <f>I43</f>
        <v>335179339</v>
      </c>
      <c r="W43" s="278"/>
      <c r="X43" s="278">
        <f t="shared" si="43"/>
        <v>0</v>
      </c>
      <c r="Y43" s="278">
        <f>Z43+AA43</f>
        <v>92514294</v>
      </c>
      <c r="Z43" s="278">
        <f>M43</f>
        <v>73050685</v>
      </c>
      <c r="AA43" s="278">
        <f>N43</f>
        <v>19463609</v>
      </c>
      <c r="AB43" s="278">
        <f>SUM(AC43:AE43)</f>
        <v>0</v>
      </c>
      <c r="AC43" s="278">
        <f t="shared" ref="AC43:AE47" si="44">P43</f>
        <v>0</v>
      </c>
      <c r="AD43" s="278">
        <f t="shared" si="44"/>
        <v>0</v>
      </c>
      <c r="AE43" s="278">
        <f t="shared" si="44"/>
        <v>0</v>
      </c>
      <c r="AF43" s="99"/>
      <c r="AG43" s="99"/>
      <c r="AH43" s="99"/>
      <c r="AI43" s="99"/>
      <c r="AJ43" s="99"/>
    </row>
    <row r="44" spans="1:36" s="100" customFormat="1" ht="12">
      <c r="A44" s="279" t="s">
        <v>85</v>
      </c>
      <c r="B44" s="280"/>
      <c r="C44" s="280"/>
      <c r="D44" s="280" t="s">
        <v>242</v>
      </c>
      <c r="E44" s="281" t="s">
        <v>361</v>
      </c>
      <c r="F44" s="282">
        <f t="shared" si="3"/>
        <v>94217683</v>
      </c>
      <c r="G44" s="278">
        <f>SUM(H44:J44)</f>
        <v>94217683</v>
      </c>
      <c r="H44" s="278">
        <v>36758369</v>
      </c>
      <c r="I44" s="278">
        <v>57459314</v>
      </c>
      <c r="J44" s="278">
        <v>0</v>
      </c>
      <c r="K44" s="289"/>
      <c r="L44" s="278">
        <f t="shared" ref="L44:L47" si="45">M44+N44</f>
        <v>0</v>
      </c>
      <c r="M44" s="282">
        <v>0</v>
      </c>
      <c r="N44" s="282">
        <v>0</v>
      </c>
      <c r="O44" s="278">
        <f>SUM(P44:R44)</f>
        <v>0</v>
      </c>
      <c r="P44" s="282"/>
      <c r="Q44" s="282"/>
      <c r="R44" s="282"/>
      <c r="S44" s="278">
        <f t="shared" si="8"/>
        <v>94217683</v>
      </c>
      <c r="T44" s="278">
        <f t="shared" si="9"/>
        <v>94217683</v>
      </c>
      <c r="U44" s="282">
        <f t="shared" si="43"/>
        <v>36758369</v>
      </c>
      <c r="V44" s="278">
        <f t="shared" ref="V44:V46" si="46">I44</f>
        <v>57459314</v>
      </c>
      <c r="W44" s="278"/>
      <c r="X44" s="278">
        <f t="shared" si="43"/>
        <v>0</v>
      </c>
      <c r="Y44" s="278">
        <f t="shared" ref="Y44:Y47" si="47">Z44+AA44</f>
        <v>0</v>
      </c>
      <c r="Z44" s="278">
        <f t="shared" ref="Z44:Z47" si="48">M44</f>
        <v>0</v>
      </c>
      <c r="AA44" s="278">
        <f t="shared" ref="AA44:AA47" si="49">N44</f>
        <v>0</v>
      </c>
      <c r="AB44" s="278">
        <f>SUM(AC44:AE44)</f>
        <v>0</v>
      </c>
      <c r="AC44" s="282">
        <f t="shared" si="44"/>
        <v>0</v>
      </c>
      <c r="AD44" s="282">
        <f t="shared" si="44"/>
        <v>0</v>
      </c>
      <c r="AE44" s="282">
        <f t="shared" si="44"/>
        <v>0</v>
      </c>
      <c r="AF44" s="99"/>
      <c r="AG44" s="99"/>
      <c r="AH44" s="99"/>
      <c r="AI44" s="99"/>
      <c r="AJ44" s="99"/>
    </row>
    <row r="45" spans="1:36" s="100" customFormat="1" ht="12">
      <c r="A45" s="279" t="s">
        <v>85</v>
      </c>
      <c r="B45" s="280"/>
      <c r="C45" s="280"/>
      <c r="D45" s="280" t="s">
        <v>243</v>
      </c>
      <c r="E45" s="281" t="s">
        <v>362</v>
      </c>
      <c r="F45" s="282">
        <f t="shared" si="3"/>
        <v>65321980</v>
      </c>
      <c r="G45" s="278">
        <f>SUM(H45:J45)</f>
        <v>52320451</v>
      </c>
      <c r="H45" s="278">
        <v>17291071</v>
      </c>
      <c r="I45" s="278">
        <v>35029380</v>
      </c>
      <c r="J45" s="278">
        <v>0</v>
      </c>
      <c r="K45" s="289"/>
      <c r="L45" s="278">
        <f t="shared" si="45"/>
        <v>13001529</v>
      </c>
      <c r="M45" s="282">
        <v>13001529</v>
      </c>
      <c r="N45" s="282">
        <v>0</v>
      </c>
      <c r="O45" s="278">
        <f>SUM(P45:R45)</f>
        <v>0</v>
      </c>
      <c r="P45" s="282"/>
      <c r="Q45" s="282"/>
      <c r="R45" s="282"/>
      <c r="S45" s="278">
        <f t="shared" si="8"/>
        <v>65321980</v>
      </c>
      <c r="T45" s="278">
        <f t="shared" si="9"/>
        <v>52320451</v>
      </c>
      <c r="U45" s="282">
        <f t="shared" si="43"/>
        <v>17291071</v>
      </c>
      <c r="V45" s="278">
        <f t="shared" si="46"/>
        <v>35029380</v>
      </c>
      <c r="W45" s="278"/>
      <c r="X45" s="278">
        <f t="shared" si="43"/>
        <v>0</v>
      </c>
      <c r="Y45" s="278">
        <f t="shared" si="47"/>
        <v>13001529</v>
      </c>
      <c r="Z45" s="278">
        <f t="shared" si="48"/>
        <v>13001529</v>
      </c>
      <c r="AA45" s="278">
        <f t="shared" si="49"/>
        <v>0</v>
      </c>
      <c r="AB45" s="278">
        <f>SUM(AC45:AE45)</f>
        <v>0</v>
      </c>
      <c r="AC45" s="282">
        <f t="shared" si="44"/>
        <v>0</v>
      </c>
      <c r="AD45" s="282">
        <f t="shared" si="44"/>
        <v>0</v>
      </c>
      <c r="AE45" s="282">
        <f t="shared" si="44"/>
        <v>0</v>
      </c>
      <c r="AF45" s="99"/>
      <c r="AG45" s="99"/>
      <c r="AH45" s="99"/>
      <c r="AI45" s="99"/>
      <c r="AJ45" s="99"/>
    </row>
    <row r="46" spans="1:36" s="100" customFormat="1" ht="12">
      <c r="A46" s="279"/>
      <c r="B46" s="280"/>
      <c r="C46" s="280"/>
      <c r="D46" s="280" t="s">
        <v>244</v>
      </c>
      <c r="E46" s="281" t="s">
        <v>363</v>
      </c>
      <c r="F46" s="282">
        <f t="shared" si="3"/>
        <v>31405897</v>
      </c>
      <c r="G46" s="278">
        <f>SUM(H46:J46)</f>
        <v>31405897</v>
      </c>
      <c r="H46" s="278">
        <v>12252791</v>
      </c>
      <c r="I46" s="278">
        <v>19153106</v>
      </c>
      <c r="J46" s="278">
        <v>0</v>
      </c>
      <c r="K46" s="289"/>
      <c r="L46" s="278">
        <f t="shared" si="45"/>
        <v>0</v>
      </c>
      <c r="M46" s="282"/>
      <c r="N46" s="282">
        <v>0</v>
      </c>
      <c r="O46" s="278">
        <f>SUM(P46:R46)</f>
        <v>0</v>
      </c>
      <c r="P46" s="282"/>
      <c r="Q46" s="282"/>
      <c r="R46" s="282"/>
      <c r="S46" s="278">
        <f t="shared" si="8"/>
        <v>31405897</v>
      </c>
      <c r="T46" s="278">
        <f t="shared" si="9"/>
        <v>31405897</v>
      </c>
      <c r="U46" s="282">
        <f t="shared" si="43"/>
        <v>12252791</v>
      </c>
      <c r="V46" s="278">
        <f t="shared" si="46"/>
        <v>19153106</v>
      </c>
      <c r="W46" s="278"/>
      <c r="X46" s="278">
        <f t="shared" si="43"/>
        <v>0</v>
      </c>
      <c r="Y46" s="278">
        <f t="shared" si="47"/>
        <v>0</v>
      </c>
      <c r="Z46" s="278">
        <f t="shared" si="48"/>
        <v>0</v>
      </c>
      <c r="AA46" s="278">
        <f t="shared" si="49"/>
        <v>0</v>
      </c>
      <c r="AB46" s="278">
        <f>SUM(AC46:AE46)</f>
        <v>0</v>
      </c>
      <c r="AC46" s="282">
        <f t="shared" si="44"/>
        <v>0</v>
      </c>
      <c r="AD46" s="282">
        <f t="shared" si="44"/>
        <v>0</v>
      </c>
      <c r="AE46" s="282">
        <f t="shared" si="44"/>
        <v>0</v>
      </c>
      <c r="AF46" s="99"/>
      <c r="AG46" s="99"/>
      <c r="AH46" s="99"/>
      <c r="AI46" s="99"/>
      <c r="AJ46" s="99"/>
    </row>
    <row r="47" spans="1:36" s="100" customFormat="1" ht="12">
      <c r="A47" s="291" t="s">
        <v>85</v>
      </c>
      <c r="B47" s="292"/>
      <c r="C47" s="292"/>
      <c r="D47" s="292" t="s">
        <v>364</v>
      </c>
      <c r="E47" s="293" t="s">
        <v>365</v>
      </c>
      <c r="F47" s="284">
        <f t="shared" si="3"/>
        <v>0</v>
      </c>
      <c r="G47" s="284">
        <f t="shared" si="6"/>
        <v>0</v>
      </c>
      <c r="H47" s="284"/>
      <c r="I47" s="284"/>
      <c r="J47" s="284"/>
      <c r="K47" s="284"/>
      <c r="L47" s="278">
        <f t="shared" si="45"/>
        <v>0</v>
      </c>
      <c r="M47" s="284"/>
      <c r="N47" s="284"/>
      <c r="O47" s="278">
        <f>SUM(P47:R47)</f>
        <v>0</v>
      </c>
      <c r="P47" s="284"/>
      <c r="Q47" s="284"/>
      <c r="R47" s="284"/>
      <c r="S47" s="278">
        <f t="shared" si="8"/>
        <v>0</v>
      </c>
      <c r="T47" s="278">
        <f t="shared" si="9"/>
        <v>0</v>
      </c>
      <c r="U47" s="284">
        <f t="shared" si="43"/>
        <v>0</v>
      </c>
      <c r="V47" s="284">
        <f t="shared" si="43"/>
        <v>0</v>
      </c>
      <c r="W47" s="278">
        <f t="shared" si="43"/>
        <v>0</v>
      </c>
      <c r="X47" s="278">
        <f t="shared" si="43"/>
        <v>0</v>
      </c>
      <c r="Y47" s="278">
        <f t="shared" si="47"/>
        <v>0</v>
      </c>
      <c r="Z47" s="278">
        <f t="shared" si="48"/>
        <v>0</v>
      </c>
      <c r="AA47" s="278">
        <f t="shared" si="49"/>
        <v>0</v>
      </c>
      <c r="AB47" s="278">
        <f>SUM(AC47:AE47)</f>
        <v>0</v>
      </c>
      <c r="AC47" s="284">
        <f t="shared" si="44"/>
        <v>0</v>
      </c>
      <c r="AD47" s="284">
        <f t="shared" si="44"/>
        <v>0</v>
      </c>
      <c r="AE47" s="284">
        <f t="shared" si="44"/>
        <v>0</v>
      </c>
      <c r="AF47" s="99"/>
      <c r="AG47" s="99"/>
      <c r="AH47" s="99"/>
      <c r="AI47" s="99"/>
      <c r="AJ47" s="99"/>
    </row>
    <row r="48" spans="1:36" s="100" customFormat="1" ht="24">
      <c r="A48" s="270" t="s">
        <v>85</v>
      </c>
      <c r="B48" s="270"/>
      <c r="C48" s="270" t="s">
        <v>245</v>
      </c>
      <c r="D48" s="270"/>
      <c r="E48" s="273" t="s">
        <v>366</v>
      </c>
      <c r="F48" s="272">
        <f t="shared" si="3"/>
        <v>804405000</v>
      </c>
      <c r="G48" s="272">
        <f t="shared" ref="G48:AE48" si="50">SUM(G49:G50)</f>
        <v>0</v>
      </c>
      <c r="H48" s="272">
        <f t="shared" si="50"/>
        <v>0</v>
      </c>
      <c r="I48" s="272">
        <f t="shared" si="50"/>
        <v>0</v>
      </c>
      <c r="J48" s="272">
        <f t="shared" si="50"/>
        <v>0</v>
      </c>
      <c r="K48" s="272">
        <f t="shared" si="50"/>
        <v>0</v>
      </c>
      <c r="L48" s="272">
        <f t="shared" si="50"/>
        <v>0</v>
      </c>
      <c r="M48" s="272">
        <f t="shared" si="50"/>
        <v>0</v>
      </c>
      <c r="N48" s="272">
        <f t="shared" si="50"/>
        <v>0</v>
      </c>
      <c r="O48" s="272">
        <f t="shared" si="50"/>
        <v>804405000</v>
      </c>
      <c r="P48" s="272">
        <f t="shared" si="50"/>
        <v>0</v>
      </c>
      <c r="Q48" s="272">
        <f t="shared" si="50"/>
        <v>804405000</v>
      </c>
      <c r="R48" s="272">
        <f t="shared" si="50"/>
        <v>0</v>
      </c>
      <c r="S48" s="272">
        <f t="shared" si="50"/>
        <v>0</v>
      </c>
      <c r="T48" s="272">
        <f t="shared" si="50"/>
        <v>0</v>
      </c>
      <c r="U48" s="272">
        <f t="shared" si="50"/>
        <v>0</v>
      </c>
      <c r="V48" s="272">
        <f t="shared" si="50"/>
        <v>0</v>
      </c>
      <c r="W48" s="272">
        <f t="shared" si="50"/>
        <v>0</v>
      </c>
      <c r="X48" s="272">
        <f t="shared" si="50"/>
        <v>0</v>
      </c>
      <c r="Y48" s="272">
        <f t="shared" si="50"/>
        <v>0</v>
      </c>
      <c r="Z48" s="272">
        <f t="shared" si="50"/>
        <v>0</v>
      </c>
      <c r="AA48" s="272">
        <f t="shared" si="50"/>
        <v>0</v>
      </c>
      <c r="AB48" s="272">
        <f t="shared" si="50"/>
        <v>804405000</v>
      </c>
      <c r="AC48" s="272">
        <f t="shared" si="50"/>
        <v>0</v>
      </c>
      <c r="AD48" s="272">
        <f t="shared" si="50"/>
        <v>804405000</v>
      </c>
      <c r="AE48" s="272">
        <f t="shared" si="50"/>
        <v>0</v>
      </c>
      <c r="AF48" s="99"/>
      <c r="AG48" s="99"/>
      <c r="AH48" s="99"/>
      <c r="AI48" s="99"/>
      <c r="AJ48" s="99"/>
    </row>
    <row r="49" spans="1:36" s="98" customFormat="1" ht="24">
      <c r="A49" s="294"/>
      <c r="B49" s="295"/>
      <c r="C49" s="295"/>
      <c r="D49" s="295" t="s">
        <v>246</v>
      </c>
      <c r="E49" s="296" t="s">
        <v>367</v>
      </c>
      <c r="F49" s="277">
        <f t="shared" si="3"/>
        <v>0</v>
      </c>
      <c r="G49" s="277">
        <f t="shared" si="6"/>
        <v>0</v>
      </c>
      <c r="H49" s="277"/>
      <c r="I49" s="277"/>
      <c r="J49" s="277"/>
      <c r="K49" s="277"/>
      <c r="L49" s="277">
        <f>M49+N49</f>
        <v>0</v>
      </c>
      <c r="M49" s="277"/>
      <c r="N49" s="277"/>
      <c r="O49" s="278">
        <f>SUM(P49:R49)</f>
        <v>0</v>
      </c>
      <c r="P49" s="277"/>
      <c r="Q49" s="277"/>
      <c r="R49" s="277"/>
      <c r="S49" s="277">
        <f>F49</f>
        <v>0</v>
      </c>
      <c r="T49" s="278">
        <f t="shared" si="9"/>
        <v>0</v>
      </c>
      <c r="U49" s="277">
        <f t="shared" ref="U49:X50" si="51">H49</f>
        <v>0</v>
      </c>
      <c r="V49" s="277">
        <f t="shared" si="51"/>
        <v>0</v>
      </c>
      <c r="W49" s="277">
        <f t="shared" si="51"/>
        <v>0</v>
      </c>
      <c r="X49" s="277">
        <f t="shared" si="51"/>
        <v>0</v>
      </c>
      <c r="Y49" s="277">
        <f>Z49+AA49</f>
        <v>0</v>
      </c>
      <c r="Z49" s="277"/>
      <c r="AA49" s="277"/>
      <c r="AB49" s="278">
        <f>SUM(AC49:AE49)</f>
        <v>0</v>
      </c>
      <c r="AC49" s="277">
        <f t="shared" ref="AC49:AE50" si="52">P49</f>
        <v>0</v>
      </c>
      <c r="AD49" s="277">
        <f t="shared" si="52"/>
        <v>0</v>
      </c>
      <c r="AE49" s="277">
        <f t="shared" si="52"/>
        <v>0</v>
      </c>
      <c r="AF49" s="97"/>
      <c r="AG49" s="97"/>
      <c r="AH49" s="97"/>
      <c r="AI49" s="97"/>
      <c r="AJ49" s="97"/>
    </row>
    <row r="50" spans="1:36" s="100" customFormat="1" ht="12">
      <c r="A50" s="291" t="s">
        <v>85</v>
      </c>
      <c r="B50" s="292"/>
      <c r="C50" s="292"/>
      <c r="D50" s="292" t="s">
        <v>368</v>
      </c>
      <c r="E50" s="293" t="s">
        <v>358</v>
      </c>
      <c r="F50" s="284">
        <f t="shared" si="3"/>
        <v>804405000</v>
      </c>
      <c r="G50" s="284">
        <f t="shared" si="6"/>
        <v>0</v>
      </c>
      <c r="H50" s="284">
        <v>0</v>
      </c>
      <c r="I50" s="284"/>
      <c r="J50" s="284"/>
      <c r="K50" s="284"/>
      <c r="L50" s="277">
        <f>M50+N50</f>
        <v>0</v>
      </c>
      <c r="M50" s="284">
        <v>0</v>
      </c>
      <c r="N50" s="284"/>
      <c r="O50" s="278">
        <f>SUM(P50:R50)</f>
        <v>804405000</v>
      </c>
      <c r="P50" s="284">
        <v>0</v>
      </c>
      <c r="Q50" s="284">
        <v>804405000</v>
      </c>
      <c r="R50" s="284"/>
      <c r="S50" s="284"/>
      <c r="T50" s="278">
        <f t="shared" si="9"/>
        <v>0</v>
      </c>
      <c r="U50" s="284">
        <f t="shared" si="51"/>
        <v>0</v>
      </c>
      <c r="V50" s="284">
        <f t="shared" si="51"/>
        <v>0</v>
      </c>
      <c r="W50" s="284">
        <f t="shared" si="51"/>
        <v>0</v>
      </c>
      <c r="X50" s="284">
        <f t="shared" si="51"/>
        <v>0</v>
      </c>
      <c r="Y50" s="277">
        <f>Z50+AA50</f>
        <v>0</v>
      </c>
      <c r="Z50" s="284">
        <v>0</v>
      </c>
      <c r="AA50" s="284"/>
      <c r="AB50" s="278">
        <f>SUM(AC50:AE50)</f>
        <v>804405000</v>
      </c>
      <c r="AC50" s="284">
        <f t="shared" si="52"/>
        <v>0</v>
      </c>
      <c r="AD50" s="284">
        <f>Q50</f>
        <v>804405000</v>
      </c>
      <c r="AE50" s="284">
        <f t="shared" si="52"/>
        <v>0</v>
      </c>
      <c r="AF50" s="99"/>
      <c r="AG50" s="99"/>
      <c r="AH50" s="99"/>
      <c r="AI50" s="99"/>
      <c r="AJ50" s="99"/>
    </row>
    <row r="51" spans="1:36" s="100" customFormat="1" ht="12">
      <c r="A51" s="270" t="s">
        <v>85</v>
      </c>
      <c r="B51" s="270"/>
      <c r="C51" s="270" t="s">
        <v>247</v>
      </c>
      <c r="D51" s="297"/>
      <c r="E51" s="298" t="s">
        <v>369</v>
      </c>
      <c r="F51" s="272">
        <f t="shared" si="3"/>
        <v>97387258</v>
      </c>
      <c r="G51" s="272">
        <f t="shared" ref="G51:AE51" si="53">SUM(G52:G57)</f>
        <v>70496627</v>
      </c>
      <c r="H51" s="272">
        <f t="shared" si="53"/>
        <v>0</v>
      </c>
      <c r="I51" s="272">
        <f t="shared" si="53"/>
        <v>70496627</v>
      </c>
      <c r="J51" s="272">
        <f t="shared" si="53"/>
        <v>0</v>
      </c>
      <c r="K51" s="272">
        <f t="shared" si="53"/>
        <v>0</v>
      </c>
      <c r="L51" s="272">
        <f t="shared" si="53"/>
        <v>26890631</v>
      </c>
      <c r="M51" s="272">
        <f t="shared" si="53"/>
        <v>26890631</v>
      </c>
      <c r="N51" s="272">
        <f t="shared" si="53"/>
        <v>0</v>
      </c>
      <c r="O51" s="272">
        <f t="shared" si="53"/>
        <v>0</v>
      </c>
      <c r="P51" s="272">
        <f t="shared" si="53"/>
        <v>0</v>
      </c>
      <c r="Q51" s="272">
        <f t="shared" si="53"/>
        <v>0</v>
      </c>
      <c r="R51" s="272">
        <f t="shared" si="53"/>
        <v>0</v>
      </c>
      <c r="S51" s="272">
        <f t="shared" si="53"/>
        <v>0</v>
      </c>
      <c r="T51" s="272">
        <f t="shared" si="53"/>
        <v>70496627</v>
      </c>
      <c r="U51" s="272">
        <f t="shared" si="53"/>
        <v>0</v>
      </c>
      <c r="V51" s="272">
        <f t="shared" si="53"/>
        <v>70496627</v>
      </c>
      <c r="W51" s="272">
        <f t="shared" si="53"/>
        <v>0</v>
      </c>
      <c r="X51" s="272">
        <f t="shared" si="53"/>
        <v>0</v>
      </c>
      <c r="Y51" s="272">
        <f t="shared" si="53"/>
        <v>26890631</v>
      </c>
      <c r="Z51" s="272">
        <f t="shared" si="53"/>
        <v>26890631</v>
      </c>
      <c r="AA51" s="272">
        <f t="shared" si="53"/>
        <v>0</v>
      </c>
      <c r="AB51" s="272">
        <f t="shared" si="53"/>
        <v>0</v>
      </c>
      <c r="AC51" s="272">
        <f t="shared" si="53"/>
        <v>0</v>
      </c>
      <c r="AD51" s="272">
        <f t="shared" si="53"/>
        <v>0</v>
      </c>
      <c r="AE51" s="272">
        <f t="shared" si="53"/>
        <v>0</v>
      </c>
      <c r="AF51" s="99"/>
      <c r="AG51" s="99"/>
      <c r="AH51" s="99"/>
      <c r="AI51" s="99"/>
      <c r="AJ51" s="99"/>
    </row>
    <row r="52" spans="1:36" s="100" customFormat="1" ht="12">
      <c r="A52" s="274" t="s">
        <v>85</v>
      </c>
      <c r="B52" s="275"/>
      <c r="C52" s="275"/>
      <c r="D52" s="275" t="s">
        <v>248</v>
      </c>
      <c r="E52" s="276" t="s">
        <v>370</v>
      </c>
      <c r="F52" s="277">
        <f t="shared" si="3"/>
        <v>54871273</v>
      </c>
      <c r="G52" s="278">
        <f t="shared" si="6"/>
        <v>43576277</v>
      </c>
      <c r="H52" s="278">
        <v>0</v>
      </c>
      <c r="I52" s="278">
        <v>43576277</v>
      </c>
      <c r="J52" s="278"/>
      <c r="K52" s="278">
        <v>0</v>
      </c>
      <c r="L52" s="278">
        <f>M52+N52</f>
        <v>11294996</v>
      </c>
      <c r="M52" s="278">
        <v>11294996</v>
      </c>
      <c r="N52" s="278"/>
      <c r="O52" s="278">
        <f t="shared" ref="O52:O57" si="54">SUM(P52:R52)</f>
        <v>0</v>
      </c>
      <c r="P52" s="278">
        <v>0</v>
      </c>
      <c r="Q52" s="278"/>
      <c r="R52" s="278"/>
      <c r="S52" s="278"/>
      <c r="T52" s="278">
        <f t="shared" si="9"/>
        <v>43576277</v>
      </c>
      <c r="U52" s="278">
        <f t="shared" ref="U52:X57" si="55">H52</f>
        <v>0</v>
      </c>
      <c r="V52" s="278">
        <f>I52</f>
        <v>43576277</v>
      </c>
      <c r="W52" s="278">
        <f t="shared" si="55"/>
        <v>0</v>
      </c>
      <c r="X52" s="278">
        <f t="shared" si="55"/>
        <v>0</v>
      </c>
      <c r="Y52" s="278">
        <f>Z52+AA52</f>
        <v>11294996</v>
      </c>
      <c r="Z52" s="278">
        <f>M52</f>
        <v>11294996</v>
      </c>
      <c r="AA52" s="278"/>
      <c r="AB52" s="278">
        <f t="shared" ref="AB52:AB57" si="56">SUM(AC52:AE52)</f>
        <v>0</v>
      </c>
      <c r="AC52" s="278">
        <f t="shared" ref="AC52:AE57" si="57">P52</f>
        <v>0</v>
      </c>
      <c r="AD52" s="278">
        <f t="shared" si="57"/>
        <v>0</v>
      </c>
      <c r="AE52" s="278">
        <f t="shared" si="57"/>
        <v>0</v>
      </c>
      <c r="AF52" s="99"/>
      <c r="AG52" s="99"/>
      <c r="AH52" s="99"/>
      <c r="AI52" s="99"/>
      <c r="AJ52" s="99"/>
    </row>
    <row r="53" spans="1:36" s="100" customFormat="1" ht="12">
      <c r="A53" s="279" t="s">
        <v>85</v>
      </c>
      <c r="B53" s="280"/>
      <c r="C53" s="280"/>
      <c r="D53" s="280" t="s">
        <v>249</v>
      </c>
      <c r="E53" s="281" t="s">
        <v>371</v>
      </c>
      <c r="F53" s="282">
        <f t="shared" si="3"/>
        <v>35164125</v>
      </c>
      <c r="G53" s="282">
        <f t="shared" si="6"/>
        <v>26920350</v>
      </c>
      <c r="H53" s="282">
        <v>0</v>
      </c>
      <c r="I53" s="282">
        <v>26920350</v>
      </c>
      <c r="J53" s="282"/>
      <c r="K53" s="282">
        <v>0</v>
      </c>
      <c r="L53" s="278">
        <f t="shared" ref="L53:L57" si="58">M53+N53</f>
        <v>8243775</v>
      </c>
      <c r="M53" s="282">
        <v>8243775</v>
      </c>
      <c r="N53" s="282"/>
      <c r="O53" s="278">
        <f t="shared" si="54"/>
        <v>0</v>
      </c>
      <c r="P53" s="282">
        <v>0</v>
      </c>
      <c r="Q53" s="282"/>
      <c r="R53" s="282"/>
      <c r="S53" s="282"/>
      <c r="T53" s="278">
        <f t="shared" si="9"/>
        <v>26920350</v>
      </c>
      <c r="U53" s="282">
        <f t="shared" si="55"/>
        <v>0</v>
      </c>
      <c r="V53" s="278">
        <f t="shared" ref="V53:V57" si="59">I53</f>
        <v>26920350</v>
      </c>
      <c r="W53" s="282">
        <f t="shared" si="55"/>
        <v>0</v>
      </c>
      <c r="X53" s="278">
        <f t="shared" si="55"/>
        <v>0</v>
      </c>
      <c r="Y53" s="278">
        <f t="shared" ref="Y53:Y57" si="60">Z53+AA53</f>
        <v>8243775</v>
      </c>
      <c r="Z53" s="278">
        <f t="shared" ref="Z53:Z57" si="61">M53</f>
        <v>8243775</v>
      </c>
      <c r="AA53" s="282"/>
      <c r="AB53" s="278">
        <f t="shared" si="56"/>
        <v>0</v>
      </c>
      <c r="AC53" s="282">
        <f t="shared" si="57"/>
        <v>0</v>
      </c>
      <c r="AD53" s="282">
        <f t="shared" si="57"/>
        <v>0</v>
      </c>
      <c r="AE53" s="282">
        <f t="shared" si="57"/>
        <v>0</v>
      </c>
      <c r="AF53" s="99"/>
      <c r="AG53" s="99"/>
      <c r="AH53" s="99"/>
      <c r="AI53" s="99"/>
      <c r="AJ53" s="99"/>
    </row>
    <row r="54" spans="1:36" s="100" customFormat="1" ht="12">
      <c r="A54" s="279"/>
      <c r="B54" s="280"/>
      <c r="C54" s="280"/>
      <c r="D54" s="280" t="s">
        <v>372</v>
      </c>
      <c r="E54" s="281" t="s">
        <v>373</v>
      </c>
      <c r="F54" s="282">
        <f t="shared" si="3"/>
        <v>0</v>
      </c>
      <c r="G54" s="282">
        <f>SUM(H54:K54)</f>
        <v>0</v>
      </c>
      <c r="H54" s="282">
        <v>0</v>
      </c>
      <c r="I54" s="282"/>
      <c r="J54" s="282"/>
      <c r="K54" s="282">
        <v>0</v>
      </c>
      <c r="L54" s="278">
        <f t="shared" si="58"/>
        <v>0</v>
      </c>
      <c r="M54" s="282"/>
      <c r="N54" s="282"/>
      <c r="O54" s="278">
        <f t="shared" si="54"/>
        <v>0</v>
      </c>
      <c r="P54" s="282"/>
      <c r="Q54" s="282"/>
      <c r="R54" s="282"/>
      <c r="S54" s="282"/>
      <c r="T54" s="278">
        <f t="shared" si="9"/>
        <v>0</v>
      </c>
      <c r="U54" s="282">
        <f t="shared" si="55"/>
        <v>0</v>
      </c>
      <c r="V54" s="278">
        <f t="shared" si="59"/>
        <v>0</v>
      </c>
      <c r="W54" s="282">
        <f t="shared" si="55"/>
        <v>0</v>
      </c>
      <c r="X54" s="278">
        <f t="shared" si="55"/>
        <v>0</v>
      </c>
      <c r="Y54" s="278">
        <f t="shared" si="60"/>
        <v>0</v>
      </c>
      <c r="Z54" s="278">
        <f t="shared" si="61"/>
        <v>0</v>
      </c>
      <c r="AA54" s="282"/>
      <c r="AB54" s="278">
        <f t="shared" si="56"/>
        <v>0</v>
      </c>
      <c r="AC54" s="282">
        <f t="shared" si="57"/>
        <v>0</v>
      </c>
      <c r="AD54" s="282">
        <f t="shared" si="57"/>
        <v>0</v>
      </c>
      <c r="AE54" s="282">
        <f t="shared" si="57"/>
        <v>0</v>
      </c>
      <c r="AF54" s="99"/>
      <c r="AG54" s="99"/>
      <c r="AH54" s="99"/>
      <c r="AI54" s="99"/>
      <c r="AJ54" s="99"/>
    </row>
    <row r="55" spans="1:36" s="98" customFormat="1" ht="12">
      <c r="A55" s="279"/>
      <c r="B55" s="280"/>
      <c r="C55" s="280"/>
      <c r="D55" s="280" t="s">
        <v>250</v>
      </c>
      <c r="E55" s="281" t="s">
        <v>374</v>
      </c>
      <c r="F55" s="282">
        <f t="shared" si="3"/>
        <v>7351860</v>
      </c>
      <c r="G55" s="282">
        <f>SUM(H55:K55)</f>
        <v>0</v>
      </c>
      <c r="H55" s="282">
        <v>0</v>
      </c>
      <c r="I55" s="282"/>
      <c r="J55" s="282">
        <v>0</v>
      </c>
      <c r="K55" s="282">
        <v>0</v>
      </c>
      <c r="L55" s="278">
        <f t="shared" si="58"/>
        <v>7351860</v>
      </c>
      <c r="M55" s="282">
        <v>7351860</v>
      </c>
      <c r="N55" s="282"/>
      <c r="O55" s="278">
        <f t="shared" si="54"/>
        <v>0</v>
      </c>
      <c r="P55" s="282"/>
      <c r="Q55" s="282"/>
      <c r="R55" s="282"/>
      <c r="S55" s="282"/>
      <c r="T55" s="278">
        <f t="shared" si="9"/>
        <v>0</v>
      </c>
      <c r="U55" s="282">
        <f t="shared" si="55"/>
        <v>0</v>
      </c>
      <c r="V55" s="278">
        <f t="shared" si="59"/>
        <v>0</v>
      </c>
      <c r="W55" s="282">
        <f t="shared" si="55"/>
        <v>0</v>
      </c>
      <c r="X55" s="278">
        <f t="shared" si="55"/>
        <v>0</v>
      </c>
      <c r="Y55" s="278">
        <f t="shared" si="60"/>
        <v>7351860</v>
      </c>
      <c r="Z55" s="278">
        <f t="shared" si="61"/>
        <v>7351860</v>
      </c>
      <c r="AA55" s="282"/>
      <c r="AB55" s="278">
        <f t="shared" si="56"/>
        <v>0</v>
      </c>
      <c r="AC55" s="282">
        <f t="shared" si="57"/>
        <v>0</v>
      </c>
      <c r="AD55" s="282">
        <f t="shared" si="57"/>
        <v>0</v>
      </c>
      <c r="AE55" s="282">
        <f t="shared" si="57"/>
        <v>0</v>
      </c>
      <c r="AF55" s="97"/>
      <c r="AG55" s="97"/>
      <c r="AH55" s="97"/>
      <c r="AI55" s="97"/>
      <c r="AJ55" s="97"/>
    </row>
    <row r="56" spans="1:36" s="100" customFormat="1" ht="12">
      <c r="A56" s="279"/>
      <c r="B56" s="280"/>
      <c r="C56" s="280"/>
      <c r="D56" s="280" t="s">
        <v>375</v>
      </c>
      <c r="E56" s="281" t="s">
        <v>376</v>
      </c>
      <c r="F56" s="282">
        <f t="shared" si="3"/>
        <v>0</v>
      </c>
      <c r="G56" s="282">
        <f t="shared" si="6"/>
        <v>0</v>
      </c>
      <c r="H56" s="282"/>
      <c r="I56" s="282"/>
      <c r="J56" s="282"/>
      <c r="K56" s="282"/>
      <c r="L56" s="278">
        <f t="shared" si="58"/>
        <v>0</v>
      </c>
      <c r="M56" s="282"/>
      <c r="N56" s="282"/>
      <c r="O56" s="278">
        <f t="shared" si="54"/>
        <v>0</v>
      </c>
      <c r="P56" s="282"/>
      <c r="Q56" s="282"/>
      <c r="R56" s="282"/>
      <c r="S56" s="282"/>
      <c r="T56" s="278">
        <f t="shared" si="9"/>
        <v>0</v>
      </c>
      <c r="U56" s="282">
        <f t="shared" si="55"/>
        <v>0</v>
      </c>
      <c r="V56" s="278">
        <f t="shared" si="59"/>
        <v>0</v>
      </c>
      <c r="W56" s="282">
        <f t="shared" si="55"/>
        <v>0</v>
      </c>
      <c r="X56" s="278">
        <f t="shared" si="55"/>
        <v>0</v>
      </c>
      <c r="Y56" s="278">
        <f t="shared" si="60"/>
        <v>0</v>
      </c>
      <c r="Z56" s="278">
        <f t="shared" si="61"/>
        <v>0</v>
      </c>
      <c r="AA56" s="282"/>
      <c r="AB56" s="278">
        <f t="shared" si="56"/>
        <v>0</v>
      </c>
      <c r="AC56" s="282">
        <f t="shared" si="57"/>
        <v>0</v>
      </c>
      <c r="AD56" s="282">
        <f t="shared" si="57"/>
        <v>0</v>
      </c>
      <c r="AE56" s="282">
        <f t="shared" si="57"/>
        <v>0</v>
      </c>
      <c r="AF56" s="99"/>
      <c r="AG56" s="99"/>
      <c r="AH56" s="99"/>
      <c r="AI56" s="99"/>
      <c r="AJ56" s="99"/>
    </row>
    <row r="57" spans="1:36" s="100" customFormat="1" ht="12">
      <c r="A57" s="286"/>
      <c r="B57" s="287"/>
      <c r="C57" s="287"/>
      <c r="D57" s="287" t="s">
        <v>377</v>
      </c>
      <c r="E57" s="283" t="s">
        <v>358</v>
      </c>
      <c r="F57" s="284">
        <f t="shared" si="3"/>
        <v>0</v>
      </c>
      <c r="G57" s="285">
        <f t="shared" si="6"/>
        <v>0</v>
      </c>
      <c r="H57" s="285"/>
      <c r="I57" s="285"/>
      <c r="J57" s="285"/>
      <c r="K57" s="285"/>
      <c r="L57" s="278">
        <f t="shared" si="58"/>
        <v>0</v>
      </c>
      <c r="M57" s="285"/>
      <c r="N57" s="285"/>
      <c r="O57" s="278">
        <f t="shared" si="54"/>
        <v>0</v>
      </c>
      <c r="P57" s="285"/>
      <c r="Q57" s="285"/>
      <c r="R57" s="285"/>
      <c r="S57" s="285">
        <f t="shared" ref="S57" si="62">F57</f>
        <v>0</v>
      </c>
      <c r="T57" s="278">
        <f t="shared" si="9"/>
        <v>0</v>
      </c>
      <c r="U57" s="285">
        <f t="shared" si="55"/>
        <v>0</v>
      </c>
      <c r="V57" s="278">
        <f t="shared" si="59"/>
        <v>0</v>
      </c>
      <c r="W57" s="285">
        <f t="shared" si="55"/>
        <v>0</v>
      </c>
      <c r="X57" s="278">
        <f t="shared" si="55"/>
        <v>0</v>
      </c>
      <c r="Y57" s="278">
        <f t="shared" si="60"/>
        <v>0</v>
      </c>
      <c r="Z57" s="278">
        <f t="shared" si="61"/>
        <v>0</v>
      </c>
      <c r="AA57" s="285"/>
      <c r="AB57" s="278">
        <f t="shared" si="56"/>
        <v>0</v>
      </c>
      <c r="AC57" s="285">
        <f t="shared" si="57"/>
        <v>0</v>
      </c>
      <c r="AD57" s="285">
        <f t="shared" si="57"/>
        <v>0</v>
      </c>
      <c r="AE57" s="285">
        <f t="shared" si="57"/>
        <v>0</v>
      </c>
      <c r="AF57" s="99"/>
      <c r="AG57" s="99"/>
      <c r="AH57" s="99"/>
      <c r="AI57" s="99"/>
      <c r="AJ57" s="99"/>
    </row>
    <row r="58" spans="1:36" s="98" customFormat="1" ht="12">
      <c r="A58" s="270"/>
      <c r="B58" s="270"/>
      <c r="C58" s="270" t="s">
        <v>251</v>
      </c>
      <c r="D58" s="270" t="s">
        <v>85</v>
      </c>
      <c r="E58" s="273" t="s">
        <v>378</v>
      </c>
      <c r="F58" s="272">
        <f t="shared" si="3"/>
        <v>33512400</v>
      </c>
      <c r="G58" s="272">
        <f t="shared" ref="G58:AE58" si="63">SUM(G59:G62)</f>
        <v>33512400</v>
      </c>
      <c r="H58" s="272">
        <f t="shared" si="63"/>
        <v>0</v>
      </c>
      <c r="I58" s="272">
        <f t="shared" si="63"/>
        <v>33512400</v>
      </c>
      <c r="J58" s="272">
        <f t="shared" si="63"/>
        <v>0</v>
      </c>
      <c r="K58" s="272">
        <f t="shared" si="63"/>
        <v>0</v>
      </c>
      <c r="L58" s="272">
        <f t="shared" si="63"/>
        <v>0</v>
      </c>
      <c r="M58" s="272">
        <f t="shared" si="63"/>
        <v>0</v>
      </c>
      <c r="N58" s="272">
        <f t="shared" si="63"/>
        <v>0</v>
      </c>
      <c r="O58" s="272">
        <f t="shared" si="63"/>
        <v>0</v>
      </c>
      <c r="P58" s="272">
        <f t="shared" si="63"/>
        <v>0</v>
      </c>
      <c r="Q58" s="272">
        <f t="shared" si="63"/>
        <v>0</v>
      </c>
      <c r="R58" s="272">
        <f t="shared" si="63"/>
        <v>0</v>
      </c>
      <c r="S58" s="272">
        <f t="shared" si="63"/>
        <v>0</v>
      </c>
      <c r="T58" s="272">
        <f t="shared" si="63"/>
        <v>33512400</v>
      </c>
      <c r="U58" s="272">
        <f t="shared" si="63"/>
        <v>0</v>
      </c>
      <c r="V58" s="272">
        <f t="shared" si="63"/>
        <v>33512400</v>
      </c>
      <c r="W58" s="272">
        <f t="shared" si="63"/>
        <v>0</v>
      </c>
      <c r="X58" s="272">
        <f t="shared" si="63"/>
        <v>0</v>
      </c>
      <c r="Y58" s="272">
        <f t="shared" si="63"/>
        <v>0</v>
      </c>
      <c r="Z58" s="272">
        <f t="shared" si="63"/>
        <v>0</v>
      </c>
      <c r="AA58" s="272">
        <f t="shared" si="63"/>
        <v>0</v>
      </c>
      <c r="AB58" s="272">
        <f t="shared" si="63"/>
        <v>0</v>
      </c>
      <c r="AC58" s="272">
        <f t="shared" si="63"/>
        <v>0</v>
      </c>
      <c r="AD58" s="272">
        <f t="shared" si="63"/>
        <v>0</v>
      </c>
      <c r="AE58" s="272">
        <f t="shared" si="63"/>
        <v>0</v>
      </c>
      <c r="AF58" s="97"/>
      <c r="AG58" s="97"/>
      <c r="AH58" s="97"/>
      <c r="AI58" s="97"/>
      <c r="AJ58" s="97"/>
    </row>
    <row r="59" spans="1:36" s="100" customFormat="1" ht="12">
      <c r="A59" s="274"/>
      <c r="B59" s="275"/>
      <c r="C59" s="275"/>
      <c r="D59" s="275" t="s">
        <v>252</v>
      </c>
      <c r="E59" s="276" t="s">
        <v>379</v>
      </c>
      <c r="F59" s="277">
        <f t="shared" si="3"/>
        <v>33512400</v>
      </c>
      <c r="G59" s="282">
        <f t="shared" si="6"/>
        <v>33512400</v>
      </c>
      <c r="H59" s="282">
        <v>0</v>
      </c>
      <c r="I59" s="282">
        <v>33512400</v>
      </c>
      <c r="J59" s="282"/>
      <c r="K59" s="282">
        <v>0</v>
      </c>
      <c r="L59" s="278">
        <f>M59+N59</f>
        <v>0</v>
      </c>
      <c r="M59" s="278"/>
      <c r="N59" s="278"/>
      <c r="O59" s="278">
        <f>SUM(P59:R59)</f>
        <v>0</v>
      </c>
      <c r="P59" s="278"/>
      <c r="Q59" s="278"/>
      <c r="R59" s="278"/>
      <c r="S59" s="278"/>
      <c r="T59" s="278">
        <f t="shared" si="9"/>
        <v>33512400</v>
      </c>
      <c r="U59" s="278">
        <f t="shared" ref="U59:X59" si="64">H59</f>
        <v>0</v>
      </c>
      <c r="V59" s="278">
        <f>I59</f>
        <v>33512400</v>
      </c>
      <c r="W59" s="278">
        <f t="shared" si="64"/>
        <v>0</v>
      </c>
      <c r="X59" s="278">
        <f t="shared" si="64"/>
        <v>0</v>
      </c>
      <c r="Y59" s="278"/>
      <c r="Z59" s="278"/>
      <c r="AA59" s="278"/>
      <c r="AB59" s="278">
        <f>SUM(AC59:AE59)</f>
        <v>0</v>
      </c>
      <c r="AC59" s="278">
        <f t="shared" ref="AC59:AE62" si="65">P59</f>
        <v>0</v>
      </c>
      <c r="AD59" s="278">
        <f t="shared" si="65"/>
        <v>0</v>
      </c>
      <c r="AE59" s="278">
        <f t="shared" si="65"/>
        <v>0</v>
      </c>
      <c r="AF59" s="99"/>
      <c r="AG59" s="99"/>
      <c r="AH59" s="99"/>
      <c r="AI59" s="99"/>
      <c r="AJ59" s="99"/>
    </row>
    <row r="60" spans="1:36" s="100" customFormat="1" ht="12">
      <c r="A60" s="279"/>
      <c r="B60" s="280"/>
      <c r="C60" s="280"/>
      <c r="D60" s="280" t="s">
        <v>253</v>
      </c>
      <c r="E60" s="281" t="s">
        <v>380</v>
      </c>
      <c r="F60" s="282">
        <f t="shared" si="3"/>
        <v>0</v>
      </c>
      <c r="G60" s="282">
        <f t="shared" si="6"/>
        <v>0</v>
      </c>
      <c r="H60" s="282">
        <v>0</v>
      </c>
      <c r="I60" s="282"/>
      <c r="J60" s="282"/>
      <c r="K60" s="282"/>
      <c r="L60" s="278">
        <f t="shared" ref="L60:L62" si="66">M60+N60</f>
        <v>0</v>
      </c>
      <c r="M60" s="282"/>
      <c r="N60" s="282"/>
      <c r="O60" s="278">
        <f>SUM(P60:R60)</f>
        <v>0</v>
      </c>
      <c r="P60" s="282"/>
      <c r="Q60" s="282"/>
      <c r="R60" s="282"/>
      <c r="S60" s="282"/>
      <c r="T60" s="278">
        <f t="shared" si="9"/>
        <v>0</v>
      </c>
      <c r="U60" s="282">
        <f t="shared" ref="U60:X62" si="67">H60</f>
        <v>0</v>
      </c>
      <c r="V60" s="278">
        <f t="shared" ref="V60:V62" si="68">I60</f>
        <v>0</v>
      </c>
      <c r="W60" s="282">
        <f t="shared" si="67"/>
        <v>0</v>
      </c>
      <c r="X60" s="278">
        <f t="shared" si="67"/>
        <v>0</v>
      </c>
      <c r="Y60" s="282">
        <f>Z60+AA60</f>
        <v>0</v>
      </c>
      <c r="Z60" s="282"/>
      <c r="AA60" s="282"/>
      <c r="AB60" s="278">
        <f>SUM(AC60:AE60)</f>
        <v>0</v>
      </c>
      <c r="AC60" s="282">
        <f t="shared" si="65"/>
        <v>0</v>
      </c>
      <c r="AD60" s="282">
        <f t="shared" si="65"/>
        <v>0</v>
      </c>
      <c r="AE60" s="282">
        <f t="shared" si="65"/>
        <v>0</v>
      </c>
      <c r="AF60" s="99"/>
      <c r="AG60" s="99"/>
      <c r="AH60" s="99"/>
      <c r="AI60" s="99"/>
      <c r="AJ60" s="99"/>
    </row>
    <row r="61" spans="1:36" s="100" customFormat="1" ht="12">
      <c r="A61" s="279"/>
      <c r="B61" s="280"/>
      <c r="C61" s="280"/>
      <c r="D61" s="280" t="s">
        <v>381</v>
      </c>
      <c r="E61" s="281" t="s">
        <v>382</v>
      </c>
      <c r="F61" s="282">
        <f t="shared" si="3"/>
        <v>0</v>
      </c>
      <c r="G61" s="282">
        <f t="shared" si="6"/>
        <v>0</v>
      </c>
      <c r="H61" s="282"/>
      <c r="I61" s="282"/>
      <c r="J61" s="282"/>
      <c r="K61" s="282"/>
      <c r="L61" s="278">
        <f t="shared" si="66"/>
        <v>0</v>
      </c>
      <c r="M61" s="282"/>
      <c r="N61" s="282"/>
      <c r="O61" s="278">
        <f>SUM(P61:R61)</f>
        <v>0</v>
      </c>
      <c r="P61" s="282"/>
      <c r="Q61" s="282"/>
      <c r="R61" s="282"/>
      <c r="S61" s="282"/>
      <c r="T61" s="278">
        <f t="shared" si="9"/>
        <v>0</v>
      </c>
      <c r="U61" s="282">
        <f t="shared" si="67"/>
        <v>0</v>
      </c>
      <c r="V61" s="278">
        <f t="shared" si="68"/>
        <v>0</v>
      </c>
      <c r="W61" s="282">
        <f t="shared" si="67"/>
        <v>0</v>
      </c>
      <c r="X61" s="278">
        <f t="shared" si="67"/>
        <v>0</v>
      </c>
      <c r="Y61" s="282">
        <f t="shared" ref="Y61:Y62" si="69">Z61+AA61</f>
        <v>0</v>
      </c>
      <c r="Z61" s="282"/>
      <c r="AA61" s="282"/>
      <c r="AB61" s="278">
        <f>SUM(AC61:AE61)</f>
        <v>0</v>
      </c>
      <c r="AC61" s="282">
        <f t="shared" si="65"/>
        <v>0</v>
      </c>
      <c r="AD61" s="282">
        <f t="shared" si="65"/>
        <v>0</v>
      </c>
      <c r="AE61" s="282">
        <f t="shared" si="65"/>
        <v>0</v>
      </c>
      <c r="AF61" s="99"/>
      <c r="AG61" s="99"/>
      <c r="AH61" s="99"/>
      <c r="AI61" s="99"/>
      <c r="AJ61" s="99"/>
    </row>
    <row r="62" spans="1:36" s="100" customFormat="1" ht="12">
      <c r="A62" s="286"/>
      <c r="B62" s="287"/>
      <c r="C62" s="287"/>
      <c r="D62" s="287" t="s">
        <v>254</v>
      </c>
      <c r="E62" s="283" t="s">
        <v>383</v>
      </c>
      <c r="F62" s="284">
        <f t="shared" si="3"/>
        <v>0</v>
      </c>
      <c r="G62" s="282">
        <f t="shared" si="6"/>
        <v>0</v>
      </c>
      <c r="H62" s="282">
        <v>0</v>
      </c>
      <c r="I62" s="282"/>
      <c r="J62" s="282"/>
      <c r="K62" s="282"/>
      <c r="L62" s="278">
        <f t="shared" si="66"/>
        <v>0</v>
      </c>
      <c r="M62" s="285"/>
      <c r="N62" s="285"/>
      <c r="O62" s="278">
        <f>SUM(P62:R62)</f>
        <v>0</v>
      </c>
      <c r="P62" s="285">
        <v>0</v>
      </c>
      <c r="Q62" s="285"/>
      <c r="R62" s="285"/>
      <c r="S62" s="285"/>
      <c r="T62" s="278">
        <f t="shared" si="9"/>
        <v>0</v>
      </c>
      <c r="U62" s="285">
        <f t="shared" si="67"/>
        <v>0</v>
      </c>
      <c r="V62" s="278">
        <f t="shared" si="68"/>
        <v>0</v>
      </c>
      <c r="W62" s="285">
        <f t="shared" si="67"/>
        <v>0</v>
      </c>
      <c r="X62" s="278">
        <f t="shared" si="67"/>
        <v>0</v>
      </c>
      <c r="Y62" s="282">
        <f t="shared" si="69"/>
        <v>0</v>
      </c>
      <c r="Z62" s="285"/>
      <c r="AA62" s="285"/>
      <c r="AB62" s="278">
        <f>SUM(AC62:AE62)</f>
        <v>0</v>
      </c>
      <c r="AC62" s="285">
        <f t="shared" si="65"/>
        <v>0</v>
      </c>
      <c r="AD62" s="285">
        <f t="shared" si="65"/>
        <v>0</v>
      </c>
      <c r="AE62" s="285">
        <f t="shared" si="65"/>
        <v>0</v>
      </c>
      <c r="AF62" s="99"/>
      <c r="AG62" s="99"/>
      <c r="AH62" s="99"/>
      <c r="AI62" s="99"/>
      <c r="AJ62" s="99"/>
    </row>
    <row r="63" spans="1:36" s="100" customFormat="1" ht="12">
      <c r="A63" s="270"/>
      <c r="B63" s="270"/>
      <c r="C63" s="270" t="s">
        <v>255</v>
      </c>
      <c r="D63" s="270" t="s">
        <v>85</v>
      </c>
      <c r="E63" s="273" t="s">
        <v>384</v>
      </c>
      <c r="F63" s="272">
        <f t="shared" si="3"/>
        <v>9996000</v>
      </c>
      <c r="G63" s="272">
        <f t="shared" ref="G63:AE63" si="70">SUM(G64:G70)</f>
        <v>4104000</v>
      </c>
      <c r="H63" s="272">
        <f t="shared" si="70"/>
        <v>0</v>
      </c>
      <c r="I63" s="272">
        <f t="shared" si="70"/>
        <v>4104000</v>
      </c>
      <c r="J63" s="272">
        <f t="shared" si="70"/>
        <v>0</v>
      </c>
      <c r="K63" s="272">
        <f t="shared" si="70"/>
        <v>0</v>
      </c>
      <c r="L63" s="272">
        <f t="shared" si="70"/>
        <v>5892000</v>
      </c>
      <c r="M63" s="272">
        <f t="shared" si="70"/>
        <v>5892000</v>
      </c>
      <c r="N63" s="272">
        <f t="shared" si="70"/>
        <v>0</v>
      </c>
      <c r="O63" s="272">
        <f t="shared" si="70"/>
        <v>0</v>
      </c>
      <c r="P63" s="272">
        <f t="shared" si="70"/>
        <v>0</v>
      </c>
      <c r="Q63" s="272">
        <f t="shared" si="70"/>
        <v>0</v>
      </c>
      <c r="R63" s="272">
        <f t="shared" si="70"/>
        <v>0</v>
      </c>
      <c r="S63" s="272">
        <f t="shared" si="70"/>
        <v>0</v>
      </c>
      <c r="T63" s="272">
        <f t="shared" si="70"/>
        <v>4104000</v>
      </c>
      <c r="U63" s="272">
        <f t="shared" si="70"/>
        <v>0</v>
      </c>
      <c r="V63" s="272">
        <f t="shared" si="70"/>
        <v>4104000</v>
      </c>
      <c r="W63" s="272">
        <f t="shared" si="70"/>
        <v>0</v>
      </c>
      <c r="X63" s="272">
        <f t="shared" si="70"/>
        <v>0</v>
      </c>
      <c r="Y63" s="272">
        <f t="shared" si="70"/>
        <v>5892000</v>
      </c>
      <c r="Z63" s="272">
        <f t="shared" si="70"/>
        <v>5892000</v>
      </c>
      <c r="AA63" s="272">
        <f t="shared" si="70"/>
        <v>0</v>
      </c>
      <c r="AB63" s="272">
        <f t="shared" si="70"/>
        <v>0</v>
      </c>
      <c r="AC63" s="272">
        <f t="shared" si="70"/>
        <v>0</v>
      </c>
      <c r="AD63" s="272">
        <f t="shared" si="70"/>
        <v>0</v>
      </c>
      <c r="AE63" s="272">
        <f t="shared" si="70"/>
        <v>0</v>
      </c>
      <c r="AF63" s="99"/>
      <c r="AG63" s="99"/>
      <c r="AH63" s="99"/>
      <c r="AI63" s="99"/>
      <c r="AJ63" s="99"/>
    </row>
    <row r="64" spans="1:36" s="100" customFormat="1" ht="12">
      <c r="A64" s="274"/>
      <c r="B64" s="275"/>
      <c r="C64" s="275"/>
      <c r="D64" s="275" t="s">
        <v>256</v>
      </c>
      <c r="E64" s="276" t="s">
        <v>385</v>
      </c>
      <c r="F64" s="277">
        <f t="shared" si="3"/>
        <v>0</v>
      </c>
      <c r="G64" s="282">
        <f t="shared" si="6"/>
        <v>0</v>
      </c>
      <c r="H64" s="282"/>
      <c r="I64" s="282"/>
      <c r="J64" s="282"/>
      <c r="K64" s="282"/>
      <c r="L64" s="278">
        <f>M64+N64</f>
        <v>0</v>
      </c>
      <c r="M64" s="278"/>
      <c r="N64" s="278"/>
      <c r="O64" s="278">
        <f t="shared" ref="O64:O70" si="71">SUM(P64:R64)</f>
        <v>0</v>
      </c>
      <c r="P64" s="278"/>
      <c r="Q64" s="278"/>
      <c r="R64" s="278"/>
      <c r="S64" s="278">
        <f t="shared" ref="S64:S70" si="72">F64</f>
        <v>0</v>
      </c>
      <c r="T64" s="278">
        <f t="shared" si="9"/>
        <v>0</v>
      </c>
      <c r="U64" s="278">
        <f t="shared" ref="U64:X70" si="73">H64</f>
        <v>0</v>
      </c>
      <c r="V64" s="278">
        <f>I64</f>
        <v>0</v>
      </c>
      <c r="W64" s="278">
        <f t="shared" si="73"/>
        <v>0</v>
      </c>
      <c r="X64" s="278">
        <f t="shared" si="73"/>
        <v>0</v>
      </c>
      <c r="Y64" s="278">
        <f>Z64+AA64</f>
        <v>0</v>
      </c>
      <c r="Z64" s="278">
        <f>M64</f>
        <v>0</v>
      </c>
      <c r="AA64" s="278"/>
      <c r="AB64" s="278">
        <f t="shared" ref="AB64:AB70" si="74">SUM(AC64:AE64)</f>
        <v>0</v>
      </c>
      <c r="AC64" s="278">
        <f t="shared" ref="AC64:AE70" si="75">P64</f>
        <v>0</v>
      </c>
      <c r="AD64" s="278">
        <f t="shared" si="75"/>
        <v>0</v>
      </c>
      <c r="AE64" s="278">
        <f t="shared" si="75"/>
        <v>0</v>
      </c>
      <c r="AF64" s="99"/>
      <c r="AG64" s="99"/>
      <c r="AH64" s="99"/>
      <c r="AI64" s="99"/>
      <c r="AJ64" s="99"/>
    </row>
    <row r="65" spans="1:36" s="98" customFormat="1" ht="12">
      <c r="A65" s="279"/>
      <c r="B65" s="280"/>
      <c r="C65" s="280"/>
      <c r="D65" s="280" t="s">
        <v>386</v>
      </c>
      <c r="E65" s="281" t="s">
        <v>387</v>
      </c>
      <c r="F65" s="282">
        <f t="shared" si="3"/>
        <v>0</v>
      </c>
      <c r="G65" s="282">
        <f t="shared" si="6"/>
        <v>0</v>
      </c>
      <c r="H65" s="282"/>
      <c r="I65" s="282"/>
      <c r="J65" s="282"/>
      <c r="K65" s="282"/>
      <c r="L65" s="278">
        <f t="shared" ref="L65:L70" si="76">M65+N65</f>
        <v>0</v>
      </c>
      <c r="M65" s="282"/>
      <c r="N65" s="282"/>
      <c r="O65" s="278">
        <f t="shared" si="71"/>
        <v>0</v>
      </c>
      <c r="P65" s="282"/>
      <c r="Q65" s="282"/>
      <c r="R65" s="282"/>
      <c r="S65" s="282">
        <f t="shared" si="72"/>
        <v>0</v>
      </c>
      <c r="T65" s="278">
        <f t="shared" si="9"/>
        <v>0</v>
      </c>
      <c r="U65" s="282">
        <f t="shared" si="73"/>
        <v>0</v>
      </c>
      <c r="V65" s="278">
        <f t="shared" ref="V65:V66" si="77">I65</f>
        <v>0</v>
      </c>
      <c r="W65" s="282">
        <f t="shared" si="73"/>
        <v>0</v>
      </c>
      <c r="X65" s="278">
        <f t="shared" si="73"/>
        <v>0</v>
      </c>
      <c r="Y65" s="278">
        <f t="shared" ref="Y65:Y70" si="78">Z65+AA65</f>
        <v>0</v>
      </c>
      <c r="Z65" s="278">
        <f t="shared" ref="Z65:Z70" si="79">M65</f>
        <v>0</v>
      </c>
      <c r="AA65" s="282"/>
      <c r="AB65" s="278">
        <f t="shared" si="74"/>
        <v>0</v>
      </c>
      <c r="AC65" s="282">
        <f t="shared" si="75"/>
        <v>0</v>
      </c>
      <c r="AD65" s="282">
        <f t="shared" si="75"/>
        <v>0</v>
      </c>
      <c r="AE65" s="282">
        <f t="shared" si="75"/>
        <v>0</v>
      </c>
      <c r="AF65" s="97"/>
      <c r="AG65" s="97"/>
      <c r="AH65" s="97"/>
      <c r="AI65" s="97"/>
      <c r="AJ65" s="97"/>
    </row>
    <row r="66" spans="1:36" s="100" customFormat="1" ht="36">
      <c r="A66" s="279"/>
      <c r="B66" s="280"/>
      <c r="C66" s="280"/>
      <c r="D66" s="280" t="s">
        <v>257</v>
      </c>
      <c r="E66" s="281" t="s">
        <v>388</v>
      </c>
      <c r="F66" s="282">
        <f t="shared" si="3"/>
        <v>9996000</v>
      </c>
      <c r="G66" s="282">
        <f t="shared" si="6"/>
        <v>4104000</v>
      </c>
      <c r="H66" s="282">
        <v>0</v>
      </c>
      <c r="I66" s="282">
        <v>4104000</v>
      </c>
      <c r="J66" s="282"/>
      <c r="K66" s="282"/>
      <c r="L66" s="278">
        <f t="shared" si="76"/>
        <v>5892000</v>
      </c>
      <c r="M66" s="282">
        <v>5892000</v>
      </c>
      <c r="N66" s="282"/>
      <c r="O66" s="278">
        <f t="shared" si="71"/>
        <v>0</v>
      </c>
      <c r="P66" s="282"/>
      <c r="Q66" s="282"/>
      <c r="R66" s="282"/>
      <c r="S66" s="282"/>
      <c r="T66" s="278">
        <f t="shared" si="9"/>
        <v>4104000</v>
      </c>
      <c r="U66" s="282">
        <f t="shared" si="73"/>
        <v>0</v>
      </c>
      <c r="V66" s="278">
        <f t="shared" si="77"/>
        <v>4104000</v>
      </c>
      <c r="W66" s="282">
        <f t="shared" si="73"/>
        <v>0</v>
      </c>
      <c r="X66" s="278">
        <f t="shared" si="73"/>
        <v>0</v>
      </c>
      <c r="Y66" s="278">
        <f t="shared" si="78"/>
        <v>5892000</v>
      </c>
      <c r="Z66" s="278">
        <f t="shared" si="79"/>
        <v>5892000</v>
      </c>
      <c r="AA66" s="282"/>
      <c r="AB66" s="278">
        <f t="shared" si="74"/>
        <v>0</v>
      </c>
      <c r="AC66" s="282">
        <f t="shared" si="75"/>
        <v>0</v>
      </c>
      <c r="AD66" s="282">
        <f t="shared" si="75"/>
        <v>0</v>
      </c>
      <c r="AE66" s="282">
        <f t="shared" si="75"/>
        <v>0</v>
      </c>
      <c r="AF66" s="99"/>
      <c r="AG66" s="99"/>
      <c r="AH66" s="99"/>
      <c r="AI66" s="99"/>
      <c r="AJ66" s="99"/>
    </row>
    <row r="67" spans="1:36" s="100" customFormat="1" ht="12">
      <c r="A67" s="279"/>
      <c r="B67" s="280"/>
      <c r="C67" s="280"/>
      <c r="D67" s="280" t="s">
        <v>389</v>
      </c>
      <c r="E67" s="281" t="s">
        <v>390</v>
      </c>
      <c r="F67" s="282">
        <f t="shared" si="3"/>
        <v>0</v>
      </c>
      <c r="G67" s="282">
        <f t="shared" si="6"/>
        <v>0</v>
      </c>
      <c r="H67" s="282"/>
      <c r="I67" s="282"/>
      <c r="J67" s="282"/>
      <c r="K67" s="282"/>
      <c r="L67" s="278">
        <f t="shared" si="76"/>
        <v>0</v>
      </c>
      <c r="M67" s="282"/>
      <c r="N67" s="282"/>
      <c r="O67" s="278">
        <f t="shared" si="71"/>
        <v>0</v>
      </c>
      <c r="P67" s="282"/>
      <c r="Q67" s="282"/>
      <c r="R67" s="282"/>
      <c r="S67" s="282">
        <f t="shared" si="72"/>
        <v>0</v>
      </c>
      <c r="T67" s="278">
        <f t="shared" si="9"/>
        <v>0</v>
      </c>
      <c r="U67" s="282">
        <f t="shared" si="73"/>
        <v>0</v>
      </c>
      <c r="V67" s="282">
        <f t="shared" si="73"/>
        <v>0</v>
      </c>
      <c r="W67" s="282">
        <f t="shared" si="73"/>
        <v>0</v>
      </c>
      <c r="X67" s="278">
        <f t="shared" si="73"/>
        <v>0</v>
      </c>
      <c r="Y67" s="278">
        <f t="shared" si="78"/>
        <v>0</v>
      </c>
      <c r="Z67" s="278">
        <f t="shared" si="79"/>
        <v>0</v>
      </c>
      <c r="AA67" s="282"/>
      <c r="AB67" s="278">
        <f t="shared" si="74"/>
        <v>0</v>
      </c>
      <c r="AC67" s="282">
        <f t="shared" si="75"/>
        <v>0</v>
      </c>
      <c r="AD67" s="282">
        <f t="shared" si="75"/>
        <v>0</v>
      </c>
      <c r="AE67" s="282">
        <f t="shared" si="75"/>
        <v>0</v>
      </c>
      <c r="AF67" s="99"/>
      <c r="AG67" s="99"/>
      <c r="AH67" s="99"/>
      <c r="AI67" s="99"/>
      <c r="AJ67" s="99"/>
    </row>
    <row r="68" spans="1:36" s="100" customFormat="1" ht="24">
      <c r="A68" s="279"/>
      <c r="B68" s="280"/>
      <c r="C68" s="280"/>
      <c r="D68" s="280" t="s">
        <v>258</v>
      </c>
      <c r="E68" s="281" t="s">
        <v>391</v>
      </c>
      <c r="F68" s="282">
        <f t="shared" si="3"/>
        <v>0</v>
      </c>
      <c r="G68" s="282">
        <f t="shared" si="6"/>
        <v>0</v>
      </c>
      <c r="H68" s="282">
        <v>0</v>
      </c>
      <c r="I68" s="282"/>
      <c r="J68" s="282"/>
      <c r="K68" s="282"/>
      <c r="L68" s="278">
        <f t="shared" si="76"/>
        <v>0</v>
      </c>
      <c r="M68" s="282">
        <v>0</v>
      </c>
      <c r="N68" s="282"/>
      <c r="O68" s="278">
        <f t="shared" si="71"/>
        <v>0</v>
      </c>
      <c r="P68" s="282"/>
      <c r="Q68" s="282"/>
      <c r="R68" s="282"/>
      <c r="S68" s="282">
        <f t="shared" si="72"/>
        <v>0</v>
      </c>
      <c r="T68" s="278">
        <f t="shared" si="9"/>
        <v>0</v>
      </c>
      <c r="U68" s="282">
        <f t="shared" si="73"/>
        <v>0</v>
      </c>
      <c r="V68" s="282">
        <f t="shared" si="73"/>
        <v>0</v>
      </c>
      <c r="W68" s="282">
        <f t="shared" si="73"/>
        <v>0</v>
      </c>
      <c r="X68" s="278">
        <f t="shared" si="73"/>
        <v>0</v>
      </c>
      <c r="Y68" s="278">
        <f t="shared" si="78"/>
        <v>0</v>
      </c>
      <c r="Z68" s="278">
        <f t="shared" si="79"/>
        <v>0</v>
      </c>
      <c r="AA68" s="282"/>
      <c r="AB68" s="278">
        <f t="shared" si="74"/>
        <v>0</v>
      </c>
      <c r="AC68" s="282">
        <f t="shared" si="75"/>
        <v>0</v>
      </c>
      <c r="AD68" s="282">
        <f t="shared" si="75"/>
        <v>0</v>
      </c>
      <c r="AE68" s="282">
        <f t="shared" si="75"/>
        <v>0</v>
      </c>
      <c r="AF68" s="99"/>
      <c r="AG68" s="99"/>
      <c r="AH68" s="99"/>
      <c r="AI68" s="99"/>
      <c r="AJ68" s="99"/>
    </row>
    <row r="69" spans="1:36" s="100" customFormat="1" ht="12">
      <c r="A69" s="279"/>
      <c r="B69" s="280"/>
      <c r="C69" s="280"/>
      <c r="D69" s="280" t="s">
        <v>392</v>
      </c>
      <c r="E69" s="281" t="s">
        <v>393</v>
      </c>
      <c r="F69" s="282">
        <f t="shared" si="3"/>
        <v>0</v>
      </c>
      <c r="G69" s="282">
        <f t="shared" si="6"/>
        <v>0</v>
      </c>
      <c r="H69" s="282"/>
      <c r="I69" s="282"/>
      <c r="J69" s="282"/>
      <c r="K69" s="282"/>
      <c r="L69" s="278">
        <f t="shared" si="76"/>
        <v>0</v>
      </c>
      <c r="M69" s="282"/>
      <c r="N69" s="282"/>
      <c r="O69" s="278">
        <f t="shared" si="71"/>
        <v>0</v>
      </c>
      <c r="P69" s="282"/>
      <c r="Q69" s="282"/>
      <c r="R69" s="282"/>
      <c r="S69" s="282">
        <f t="shared" si="72"/>
        <v>0</v>
      </c>
      <c r="T69" s="278">
        <f t="shared" si="9"/>
        <v>0</v>
      </c>
      <c r="U69" s="282">
        <f t="shared" si="73"/>
        <v>0</v>
      </c>
      <c r="V69" s="282">
        <f t="shared" si="73"/>
        <v>0</v>
      </c>
      <c r="W69" s="282">
        <f t="shared" si="73"/>
        <v>0</v>
      </c>
      <c r="X69" s="278">
        <f t="shared" si="73"/>
        <v>0</v>
      </c>
      <c r="Y69" s="278">
        <f t="shared" si="78"/>
        <v>0</v>
      </c>
      <c r="Z69" s="278">
        <f t="shared" si="79"/>
        <v>0</v>
      </c>
      <c r="AA69" s="282"/>
      <c r="AB69" s="278">
        <f t="shared" si="74"/>
        <v>0</v>
      </c>
      <c r="AC69" s="282">
        <f t="shared" si="75"/>
        <v>0</v>
      </c>
      <c r="AD69" s="282">
        <f t="shared" si="75"/>
        <v>0</v>
      </c>
      <c r="AE69" s="282">
        <f t="shared" si="75"/>
        <v>0</v>
      </c>
      <c r="AF69" s="99"/>
      <c r="AG69" s="99"/>
      <c r="AH69" s="99"/>
      <c r="AI69" s="99"/>
      <c r="AJ69" s="99"/>
    </row>
    <row r="70" spans="1:36" s="98" customFormat="1" ht="12">
      <c r="A70" s="286"/>
      <c r="B70" s="287"/>
      <c r="C70" s="287"/>
      <c r="D70" s="287" t="s">
        <v>394</v>
      </c>
      <c r="E70" s="283" t="s">
        <v>395</v>
      </c>
      <c r="F70" s="284">
        <f t="shared" si="3"/>
        <v>0</v>
      </c>
      <c r="G70" s="282">
        <f t="shared" si="6"/>
        <v>0</v>
      </c>
      <c r="H70" s="282"/>
      <c r="I70" s="282"/>
      <c r="J70" s="282"/>
      <c r="K70" s="282"/>
      <c r="L70" s="278">
        <f t="shared" si="76"/>
        <v>0</v>
      </c>
      <c r="M70" s="285"/>
      <c r="N70" s="285"/>
      <c r="O70" s="278">
        <f t="shared" si="71"/>
        <v>0</v>
      </c>
      <c r="P70" s="285"/>
      <c r="Q70" s="285"/>
      <c r="R70" s="285"/>
      <c r="S70" s="285">
        <f t="shared" si="72"/>
        <v>0</v>
      </c>
      <c r="T70" s="278">
        <f t="shared" si="9"/>
        <v>0</v>
      </c>
      <c r="U70" s="285">
        <f t="shared" si="73"/>
        <v>0</v>
      </c>
      <c r="V70" s="285">
        <f t="shared" si="73"/>
        <v>0</v>
      </c>
      <c r="W70" s="285">
        <f t="shared" si="73"/>
        <v>0</v>
      </c>
      <c r="X70" s="278">
        <f t="shared" si="73"/>
        <v>0</v>
      </c>
      <c r="Y70" s="278">
        <f t="shared" si="78"/>
        <v>0</v>
      </c>
      <c r="Z70" s="278">
        <f t="shared" si="79"/>
        <v>0</v>
      </c>
      <c r="AA70" s="285"/>
      <c r="AB70" s="278">
        <f t="shared" si="74"/>
        <v>0</v>
      </c>
      <c r="AC70" s="285">
        <f t="shared" si="75"/>
        <v>0</v>
      </c>
      <c r="AD70" s="285">
        <f t="shared" si="75"/>
        <v>0</v>
      </c>
      <c r="AE70" s="285">
        <f t="shared" si="75"/>
        <v>0</v>
      </c>
      <c r="AF70" s="97"/>
      <c r="AG70" s="97"/>
      <c r="AH70" s="97"/>
      <c r="AI70" s="97"/>
      <c r="AJ70" s="97"/>
    </row>
    <row r="71" spans="1:36" s="100" customFormat="1" ht="12">
      <c r="A71" s="270"/>
      <c r="B71" s="270"/>
      <c r="C71" s="270" t="s">
        <v>396</v>
      </c>
      <c r="D71" s="270" t="s">
        <v>85</v>
      </c>
      <c r="E71" s="273" t="s">
        <v>397</v>
      </c>
      <c r="F71" s="272">
        <f t="shared" si="3"/>
        <v>18830880</v>
      </c>
      <c r="G71" s="272">
        <f t="shared" ref="G71:AE71" si="80">SUM(G72:G80)</f>
        <v>18830880</v>
      </c>
      <c r="H71" s="272">
        <f t="shared" si="80"/>
        <v>0</v>
      </c>
      <c r="I71" s="272">
        <f t="shared" si="80"/>
        <v>18830880</v>
      </c>
      <c r="J71" s="272">
        <f t="shared" si="80"/>
        <v>0</v>
      </c>
      <c r="K71" s="272">
        <f t="shared" si="80"/>
        <v>0</v>
      </c>
      <c r="L71" s="272">
        <f t="shared" si="80"/>
        <v>0</v>
      </c>
      <c r="M71" s="272">
        <f t="shared" si="80"/>
        <v>0</v>
      </c>
      <c r="N71" s="272">
        <f t="shared" si="80"/>
        <v>0</v>
      </c>
      <c r="O71" s="272">
        <f t="shared" si="80"/>
        <v>0</v>
      </c>
      <c r="P71" s="272">
        <f t="shared" si="80"/>
        <v>0</v>
      </c>
      <c r="Q71" s="272">
        <f t="shared" si="80"/>
        <v>0</v>
      </c>
      <c r="R71" s="272">
        <f t="shared" si="80"/>
        <v>0</v>
      </c>
      <c r="S71" s="272">
        <f t="shared" si="80"/>
        <v>18830880</v>
      </c>
      <c r="T71" s="272">
        <f t="shared" si="80"/>
        <v>18830880</v>
      </c>
      <c r="U71" s="272">
        <f t="shared" si="80"/>
        <v>0</v>
      </c>
      <c r="V71" s="272">
        <f t="shared" si="80"/>
        <v>18830880</v>
      </c>
      <c r="W71" s="272">
        <f t="shared" si="80"/>
        <v>0</v>
      </c>
      <c r="X71" s="272">
        <f t="shared" si="80"/>
        <v>0</v>
      </c>
      <c r="Y71" s="272">
        <f t="shared" si="80"/>
        <v>0</v>
      </c>
      <c r="Z71" s="272">
        <f t="shared" si="80"/>
        <v>0</v>
      </c>
      <c r="AA71" s="272">
        <f t="shared" si="80"/>
        <v>0</v>
      </c>
      <c r="AB71" s="272">
        <f t="shared" si="80"/>
        <v>0</v>
      </c>
      <c r="AC71" s="272">
        <f t="shared" si="80"/>
        <v>0</v>
      </c>
      <c r="AD71" s="272">
        <f t="shared" si="80"/>
        <v>0</v>
      </c>
      <c r="AE71" s="272">
        <f t="shared" si="80"/>
        <v>0</v>
      </c>
      <c r="AF71" s="99"/>
      <c r="AG71" s="99"/>
      <c r="AH71" s="99"/>
      <c r="AI71" s="99"/>
      <c r="AJ71" s="99"/>
    </row>
    <row r="72" spans="1:36" s="100" customFormat="1" ht="12">
      <c r="A72" s="274"/>
      <c r="B72" s="275"/>
      <c r="C72" s="275"/>
      <c r="D72" s="275" t="s">
        <v>398</v>
      </c>
      <c r="E72" s="276" t="s">
        <v>399</v>
      </c>
      <c r="F72" s="277">
        <f t="shared" si="3"/>
        <v>18830880</v>
      </c>
      <c r="G72" s="282">
        <f t="shared" si="6"/>
        <v>18830880</v>
      </c>
      <c r="H72" s="282"/>
      <c r="I72" s="282">
        <v>18830880</v>
      </c>
      <c r="J72" s="282"/>
      <c r="K72" s="282"/>
      <c r="L72" s="278">
        <f>M72+N72</f>
        <v>0</v>
      </c>
      <c r="M72" s="278">
        <v>0</v>
      </c>
      <c r="N72" s="278"/>
      <c r="O72" s="278">
        <f t="shared" ref="O72:O80" si="81">SUM(P72:R72)</f>
        <v>0</v>
      </c>
      <c r="P72" s="278"/>
      <c r="Q72" s="278"/>
      <c r="R72" s="278"/>
      <c r="S72" s="278">
        <f t="shared" ref="S72:S80" si="82">F72</f>
        <v>18830880</v>
      </c>
      <c r="T72" s="278">
        <f t="shared" si="9"/>
        <v>18830880</v>
      </c>
      <c r="U72" s="278">
        <f t="shared" ref="U72:U80" si="83">H72</f>
        <v>0</v>
      </c>
      <c r="V72" s="278">
        <f t="shared" ref="V72:V80" si="84">I72</f>
        <v>18830880</v>
      </c>
      <c r="W72" s="278">
        <f t="shared" ref="W72:W80" si="85">J72</f>
        <v>0</v>
      </c>
      <c r="X72" s="278">
        <f t="shared" ref="X72:X80" si="86">K72</f>
        <v>0</v>
      </c>
      <c r="Y72" s="278">
        <f>Z72+AA72</f>
        <v>0</v>
      </c>
      <c r="Z72" s="278"/>
      <c r="AA72" s="278"/>
      <c r="AB72" s="278">
        <f t="shared" ref="AB72:AB80" si="87">SUM(AC72:AE72)</f>
        <v>0</v>
      </c>
      <c r="AC72" s="278">
        <f t="shared" ref="AC72:AC80" si="88">P72</f>
        <v>0</v>
      </c>
      <c r="AD72" s="278">
        <f t="shared" ref="AD72:AD80" si="89">Q72</f>
        <v>0</v>
      </c>
      <c r="AE72" s="278">
        <f t="shared" ref="AE72:AE80" si="90">R72</f>
        <v>0</v>
      </c>
      <c r="AF72" s="99"/>
      <c r="AG72" s="99"/>
      <c r="AH72" s="99"/>
      <c r="AI72" s="99"/>
      <c r="AJ72" s="99"/>
    </row>
    <row r="73" spans="1:36" s="100" customFormat="1" ht="12">
      <c r="A73" s="279"/>
      <c r="B73" s="280"/>
      <c r="C73" s="280"/>
      <c r="D73" s="280" t="s">
        <v>400</v>
      </c>
      <c r="E73" s="281" t="s">
        <v>401</v>
      </c>
      <c r="F73" s="282">
        <f t="shared" si="3"/>
        <v>0</v>
      </c>
      <c r="G73" s="282">
        <f t="shared" si="6"/>
        <v>0</v>
      </c>
      <c r="H73" s="282"/>
      <c r="I73" s="282"/>
      <c r="J73" s="282"/>
      <c r="K73" s="282"/>
      <c r="L73" s="278">
        <f t="shared" ref="L73:L80" si="91">M73+N73</f>
        <v>0</v>
      </c>
      <c r="M73" s="282"/>
      <c r="N73" s="282"/>
      <c r="O73" s="278">
        <f t="shared" si="81"/>
        <v>0</v>
      </c>
      <c r="P73" s="282"/>
      <c r="Q73" s="282"/>
      <c r="R73" s="282"/>
      <c r="S73" s="282">
        <f t="shared" si="82"/>
        <v>0</v>
      </c>
      <c r="T73" s="278">
        <f t="shared" si="9"/>
        <v>0</v>
      </c>
      <c r="U73" s="282">
        <f t="shared" si="83"/>
        <v>0</v>
      </c>
      <c r="V73" s="282">
        <f t="shared" si="84"/>
        <v>0</v>
      </c>
      <c r="W73" s="282">
        <f t="shared" si="85"/>
        <v>0</v>
      </c>
      <c r="X73" s="278">
        <f t="shared" si="86"/>
        <v>0</v>
      </c>
      <c r="Y73" s="278">
        <f t="shared" ref="Y73:Y80" si="92">Z73+AA73</f>
        <v>0</v>
      </c>
      <c r="Z73" s="282"/>
      <c r="AA73" s="282"/>
      <c r="AB73" s="278">
        <f t="shared" si="87"/>
        <v>0</v>
      </c>
      <c r="AC73" s="282">
        <f t="shared" si="88"/>
        <v>0</v>
      </c>
      <c r="AD73" s="282">
        <f t="shared" si="89"/>
        <v>0</v>
      </c>
      <c r="AE73" s="282">
        <f t="shared" si="90"/>
        <v>0</v>
      </c>
      <c r="AF73" s="99"/>
      <c r="AG73" s="99"/>
      <c r="AH73" s="99"/>
      <c r="AI73" s="99"/>
      <c r="AJ73" s="99"/>
    </row>
    <row r="74" spans="1:36" s="100" customFormat="1" ht="12">
      <c r="A74" s="279"/>
      <c r="B74" s="280"/>
      <c r="C74" s="280"/>
      <c r="D74" s="280" t="s">
        <v>402</v>
      </c>
      <c r="E74" s="281" t="s">
        <v>403</v>
      </c>
      <c r="F74" s="282">
        <f t="shared" si="3"/>
        <v>0</v>
      </c>
      <c r="G74" s="282">
        <f t="shared" si="6"/>
        <v>0</v>
      </c>
      <c r="H74" s="282"/>
      <c r="I74" s="282"/>
      <c r="J74" s="282"/>
      <c r="K74" s="282"/>
      <c r="L74" s="278">
        <f t="shared" si="91"/>
        <v>0</v>
      </c>
      <c r="M74" s="282"/>
      <c r="N74" s="282"/>
      <c r="O74" s="278">
        <f t="shared" si="81"/>
        <v>0</v>
      </c>
      <c r="P74" s="282"/>
      <c r="Q74" s="282"/>
      <c r="R74" s="282"/>
      <c r="S74" s="282">
        <f t="shared" si="82"/>
        <v>0</v>
      </c>
      <c r="T74" s="278">
        <f t="shared" si="9"/>
        <v>0</v>
      </c>
      <c r="U74" s="282">
        <f t="shared" si="83"/>
        <v>0</v>
      </c>
      <c r="V74" s="282">
        <f t="shared" si="84"/>
        <v>0</v>
      </c>
      <c r="W74" s="282">
        <f t="shared" si="85"/>
        <v>0</v>
      </c>
      <c r="X74" s="278">
        <f t="shared" si="86"/>
        <v>0</v>
      </c>
      <c r="Y74" s="278">
        <f t="shared" si="92"/>
        <v>0</v>
      </c>
      <c r="Z74" s="282"/>
      <c r="AA74" s="282"/>
      <c r="AB74" s="278">
        <f t="shared" si="87"/>
        <v>0</v>
      </c>
      <c r="AC74" s="282">
        <f t="shared" si="88"/>
        <v>0</v>
      </c>
      <c r="AD74" s="282">
        <f t="shared" si="89"/>
        <v>0</v>
      </c>
      <c r="AE74" s="282">
        <f t="shared" si="90"/>
        <v>0</v>
      </c>
      <c r="AF74" s="99"/>
      <c r="AG74" s="99"/>
      <c r="AH74" s="99"/>
      <c r="AI74" s="99"/>
      <c r="AJ74" s="99"/>
    </row>
    <row r="75" spans="1:36" s="100" customFormat="1" ht="12">
      <c r="A75" s="279"/>
      <c r="B75" s="280"/>
      <c r="C75" s="280"/>
      <c r="D75" s="280" t="s">
        <v>404</v>
      </c>
      <c r="E75" s="281" t="s">
        <v>405</v>
      </c>
      <c r="F75" s="282">
        <f t="shared" si="3"/>
        <v>0</v>
      </c>
      <c r="G75" s="282">
        <f t="shared" si="6"/>
        <v>0</v>
      </c>
      <c r="H75" s="282"/>
      <c r="I75" s="282"/>
      <c r="J75" s="282"/>
      <c r="K75" s="282"/>
      <c r="L75" s="278">
        <f t="shared" si="91"/>
        <v>0</v>
      </c>
      <c r="M75" s="282"/>
      <c r="N75" s="282"/>
      <c r="O75" s="278">
        <f t="shared" si="81"/>
        <v>0</v>
      </c>
      <c r="P75" s="282"/>
      <c r="Q75" s="282"/>
      <c r="R75" s="282"/>
      <c r="S75" s="282">
        <f t="shared" si="82"/>
        <v>0</v>
      </c>
      <c r="T75" s="278">
        <f t="shared" si="9"/>
        <v>0</v>
      </c>
      <c r="U75" s="282">
        <f t="shared" si="83"/>
        <v>0</v>
      </c>
      <c r="V75" s="282">
        <f t="shared" si="84"/>
        <v>0</v>
      </c>
      <c r="W75" s="282">
        <f t="shared" si="85"/>
        <v>0</v>
      </c>
      <c r="X75" s="278">
        <f t="shared" si="86"/>
        <v>0</v>
      </c>
      <c r="Y75" s="278">
        <f t="shared" si="92"/>
        <v>0</v>
      </c>
      <c r="Z75" s="282"/>
      <c r="AA75" s="282"/>
      <c r="AB75" s="278">
        <f t="shared" si="87"/>
        <v>0</v>
      </c>
      <c r="AC75" s="282">
        <f t="shared" si="88"/>
        <v>0</v>
      </c>
      <c r="AD75" s="282">
        <f t="shared" si="89"/>
        <v>0</v>
      </c>
      <c r="AE75" s="282">
        <f t="shared" si="90"/>
        <v>0</v>
      </c>
      <c r="AF75" s="99"/>
      <c r="AG75" s="99"/>
      <c r="AH75" s="99"/>
      <c r="AI75" s="99"/>
      <c r="AJ75" s="99"/>
    </row>
    <row r="76" spans="1:36" s="100" customFormat="1" ht="12">
      <c r="A76" s="279"/>
      <c r="B76" s="280"/>
      <c r="C76" s="280"/>
      <c r="D76" s="280" t="s">
        <v>406</v>
      </c>
      <c r="E76" s="281" t="s">
        <v>407</v>
      </c>
      <c r="F76" s="282">
        <f t="shared" ref="F76:F138" si="93">G76+L76+O76</f>
        <v>0</v>
      </c>
      <c r="G76" s="282">
        <f t="shared" si="6"/>
        <v>0</v>
      </c>
      <c r="H76" s="282"/>
      <c r="I76" s="282"/>
      <c r="J76" s="282"/>
      <c r="K76" s="282"/>
      <c r="L76" s="278">
        <f t="shared" si="91"/>
        <v>0</v>
      </c>
      <c r="M76" s="282"/>
      <c r="N76" s="282"/>
      <c r="O76" s="278">
        <f t="shared" si="81"/>
        <v>0</v>
      </c>
      <c r="P76" s="282"/>
      <c r="Q76" s="282"/>
      <c r="R76" s="282"/>
      <c r="S76" s="282">
        <f t="shared" si="82"/>
        <v>0</v>
      </c>
      <c r="T76" s="278">
        <f t="shared" si="9"/>
        <v>0</v>
      </c>
      <c r="U76" s="282">
        <f t="shared" si="83"/>
        <v>0</v>
      </c>
      <c r="V76" s="282">
        <f t="shared" si="84"/>
        <v>0</v>
      </c>
      <c r="W76" s="282">
        <f t="shared" si="85"/>
        <v>0</v>
      </c>
      <c r="X76" s="278">
        <f t="shared" si="86"/>
        <v>0</v>
      </c>
      <c r="Y76" s="278">
        <f t="shared" si="92"/>
        <v>0</v>
      </c>
      <c r="Z76" s="282"/>
      <c r="AA76" s="282"/>
      <c r="AB76" s="278">
        <f t="shared" si="87"/>
        <v>0</v>
      </c>
      <c r="AC76" s="282">
        <f t="shared" si="88"/>
        <v>0</v>
      </c>
      <c r="AD76" s="282">
        <f t="shared" si="89"/>
        <v>0</v>
      </c>
      <c r="AE76" s="282">
        <f t="shared" si="90"/>
        <v>0</v>
      </c>
      <c r="AF76" s="99"/>
      <c r="AG76" s="99"/>
      <c r="AH76" s="99"/>
      <c r="AI76" s="99"/>
      <c r="AJ76" s="99"/>
    </row>
    <row r="77" spans="1:36" s="100" customFormat="1" ht="12">
      <c r="A77" s="279"/>
      <c r="B77" s="280"/>
      <c r="C77" s="280"/>
      <c r="D77" s="280" t="s">
        <v>408</v>
      </c>
      <c r="E77" s="281" t="s">
        <v>409</v>
      </c>
      <c r="F77" s="282">
        <f t="shared" si="93"/>
        <v>0</v>
      </c>
      <c r="G77" s="282">
        <f t="shared" ref="G77:G136" si="94">SUM(H77:K77)</f>
        <v>0</v>
      </c>
      <c r="H77" s="282"/>
      <c r="I77" s="282"/>
      <c r="J77" s="282"/>
      <c r="K77" s="282"/>
      <c r="L77" s="278">
        <f t="shared" si="91"/>
        <v>0</v>
      </c>
      <c r="M77" s="282"/>
      <c r="N77" s="282"/>
      <c r="O77" s="278">
        <f t="shared" si="81"/>
        <v>0</v>
      </c>
      <c r="P77" s="282"/>
      <c r="Q77" s="282"/>
      <c r="R77" s="282"/>
      <c r="S77" s="282">
        <f t="shared" si="82"/>
        <v>0</v>
      </c>
      <c r="T77" s="278">
        <f t="shared" ref="T77:T136" si="95">SUM(U77:X77)</f>
        <v>0</v>
      </c>
      <c r="U77" s="282">
        <f t="shared" si="83"/>
        <v>0</v>
      </c>
      <c r="V77" s="282">
        <f t="shared" si="84"/>
        <v>0</v>
      </c>
      <c r="W77" s="282">
        <f t="shared" si="85"/>
        <v>0</v>
      </c>
      <c r="X77" s="278">
        <f t="shared" si="86"/>
        <v>0</v>
      </c>
      <c r="Y77" s="278">
        <f t="shared" si="92"/>
        <v>0</v>
      </c>
      <c r="Z77" s="282"/>
      <c r="AA77" s="282"/>
      <c r="AB77" s="278">
        <f t="shared" si="87"/>
        <v>0</v>
      </c>
      <c r="AC77" s="282">
        <f t="shared" si="88"/>
        <v>0</v>
      </c>
      <c r="AD77" s="282">
        <f t="shared" si="89"/>
        <v>0</v>
      </c>
      <c r="AE77" s="282">
        <f t="shared" si="90"/>
        <v>0</v>
      </c>
      <c r="AF77" s="99"/>
      <c r="AG77" s="99"/>
      <c r="AH77" s="99"/>
      <c r="AI77" s="99"/>
      <c r="AJ77" s="99"/>
    </row>
    <row r="78" spans="1:36" s="100" customFormat="1" ht="12">
      <c r="A78" s="279"/>
      <c r="B78" s="280"/>
      <c r="C78" s="280"/>
      <c r="D78" s="280" t="s">
        <v>410</v>
      </c>
      <c r="E78" s="281" t="s">
        <v>411</v>
      </c>
      <c r="F78" s="282">
        <f t="shared" si="93"/>
        <v>0</v>
      </c>
      <c r="G78" s="282">
        <f t="shared" si="94"/>
        <v>0</v>
      </c>
      <c r="H78" s="282"/>
      <c r="I78" s="282"/>
      <c r="J78" s="282"/>
      <c r="K78" s="282"/>
      <c r="L78" s="278">
        <f t="shared" si="91"/>
        <v>0</v>
      </c>
      <c r="M78" s="282"/>
      <c r="N78" s="282"/>
      <c r="O78" s="278">
        <f t="shared" si="81"/>
        <v>0</v>
      </c>
      <c r="P78" s="282"/>
      <c r="Q78" s="282"/>
      <c r="R78" s="282"/>
      <c r="S78" s="282">
        <f t="shared" si="82"/>
        <v>0</v>
      </c>
      <c r="T78" s="278">
        <f t="shared" si="95"/>
        <v>0</v>
      </c>
      <c r="U78" s="282">
        <f t="shared" si="83"/>
        <v>0</v>
      </c>
      <c r="V78" s="282">
        <f t="shared" si="84"/>
        <v>0</v>
      </c>
      <c r="W78" s="282">
        <f t="shared" si="85"/>
        <v>0</v>
      </c>
      <c r="X78" s="278">
        <f t="shared" si="86"/>
        <v>0</v>
      </c>
      <c r="Y78" s="278">
        <f t="shared" si="92"/>
        <v>0</v>
      </c>
      <c r="Z78" s="282"/>
      <c r="AA78" s="282"/>
      <c r="AB78" s="278">
        <f t="shared" si="87"/>
        <v>0</v>
      </c>
      <c r="AC78" s="282">
        <f t="shared" si="88"/>
        <v>0</v>
      </c>
      <c r="AD78" s="282">
        <f t="shared" si="89"/>
        <v>0</v>
      </c>
      <c r="AE78" s="282">
        <f t="shared" si="90"/>
        <v>0</v>
      </c>
      <c r="AF78" s="99"/>
      <c r="AG78" s="99"/>
      <c r="AH78" s="99"/>
      <c r="AI78" s="99"/>
      <c r="AJ78" s="99"/>
    </row>
    <row r="79" spans="1:36" s="100" customFormat="1" ht="12">
      <c r="A79" s="279"/>
      <c r="B79" s="280"/>
      <c r="C79" s="280"/>
      <c r="D79" s="280" t="s">
        <v>412</v>
      </c>
      <c r="E79" s="281" t="s">
        <v>413</v>
      </c>
      <c r="F79" s="282">
        <f t="shared" si="93"/>
        <v>0</v>
      </c>
      <c r="G79" s="282">
        <f t="shared" si="94"/>
        <v>0</v>
      </c>
      <c r="H79" s="282"/>
      <c r="I79" s="282"/>
      <c r="J79" s="282"/>
      <c r="K79" s="282"/>
      <c r="L79" s="278">
        <f t="shared" si="91"/>
        <v>0</v>
      </c>
      <c r="M79" s="282"/>
      <c r="N79" s="282"/>
      <c r="O79" s="278">
        <f t="shared" si="81"/>
        <v>0</v>
      </c>
      <c r="P79" s="282"/>
      <c r="Q79" s="282"/>
      <c r="R79" s="282"/>
      <c r="S79" s="282">
        <f t="shared" si="82"/>
        <v>0</v>
      </c>
      <c r="T79" s="278">
        <f t="shared" si="95"/>
        <v>0</v>
      </c>
      <c r="U79" s="282">
        <f t="shared" si="83"/>
        <v>0</v>
      </c>
      <c r="V79" s="282">
        <f t="shared" si="84"/>
        <v>0</v>
      </c>
      <c r="W79" s="282">
        <f t="shared" si="85"/>
        <v>0</v>
      </c>
      <c r="X79" s="278">
        <f t="shared" si="86"/>
        <v>0</v>
      </c>
      <c r="Y79" s="278">
        <f t="shared" si="92"/>
        <v>0</v>
      </c>
      <c r="Z79" s="282"/>
      <c r="AA79" s="282"/>
      <c r="AB79" s="278">
        <f t="shared" si="87"/>
        <v>0</v>
      </c>
      <c r="AC79" s="282">
        <f t="shared" si="88"/>
        <v>0</v>
      </c>
      <c r="AD79" s="282">
        <f t="shared" si="89"/>
        <v>0</v>
      </c>
      <c r="AE79" s="282">
        <f t="shared" si="90"/>
        <v>0</v>
      </c>
      <c r="AF79" s="99"/>
      <c r="AG79" s="99"/>
      <c r="AH79" s="99"/>
      <c r="AI79" s="99"/>
      <c r="AJ79" s="99"/>
    </row>
    <row r="80" spans="1:36" s="100" customFormat="1" ht="12">
      <c r="A80" s="286"/>
      <c r="B80" s="287"/>
      <c r="C80" s="287"/>
      <c r="D80" s="287" t="s">
        <v>414</v>
      </c>
      <c r="E80" s="283" t="s">
        <v>206</v>
      </c>
      <c r="F80" s="284">
        <f t="shared" si="93"/>
        <v>0</v>
      </c>
      <c r="G80" s="282">
        <f t="shared" si="94"/>
        <v>0</v>
      </c>
      <c r="H80" s="282"/>
      <c r="I80" s="282"/>
      <c r="J80" s="282"/>
      <c r="K80" s="282"/>
      <c r="L80" s="278">
        <f t="shared" si="91"/>
        <v>0</v>
      </c>
      <c r="M80" s="285"/>
      <c r="N80" s="285"/>
      <c r="O80" s="278">
        <f t="shared" si="81"/>
        <v>0</v>
      </c>
      <c r="P80" s="285"/>
      <c r="Q80" s="285"/>
      <c r="R80" s="285"/>
      <c r="S80" s="285">
        <f t="shared" si="82"/>
        <v>0</v>
      </c>
      <c r="T80" s="278">
        <f t="shared" si="95"/>
        <v>0</v>
      </c>
      <c r="U80" s="285">
        <f t="shared" si="83"/>
        <v>0</v>
      </c>
      <c r="V80" s="285">
        <f t="shared" si="84"/>
        <v>0</v>
      </c>
      <c r="W80" s="285">
        <f t="shared" si="85"/>
        <v>0</v>
      </c>
      <c r="X80" s="278">
        <f t="shared" si="86"/>
        <v>0</v>
      </c>
      <c r="Y80" s="278">
        <f t="shared" si="92"/>
        <v>0</v>
      </c>
      <c r="Z80" s="285"/>
      <c r="AA80" s="285"/>
      <c r="AB80" s="278">
        <f t="shared" si="87"/>
        <v>0</v>
      </c>
      <c r="AC80" s="285">
        <f t="shared" si="88"/>
        <v>0</v>
      </c>
      <c r="AD80" s="285">
        <f t="shared" si="89"/>
        <v>0</v>
      </c>
      <c r="AE80" s="285">
        <f t="shared" si="90"/>
        <v>0</v>
      </c>
      <c r="AF80" s="99"/>
      <c r="AG80" s="99"/>
      <c r="AH80" s="99"/>
      <c r="AI80" s="99"/>
      <c r="AJ80" s="99"/>
    </row>
    <row r="81" spans="1:36" s="100" customFormat="1" ht="12">
      <c r="A81" s="270"/>
      <c r="B81" s="270"/>
      <c r="C81" s="270" t="s">
        <v>415</v>
      </c>
      <c r="D81" s="270" t="s">
        <v>85</v>
      </c>
      <c r="E81" s="273" t="s">
        <v>416</v>
      </c>
      <c r="F81" s="272">
        <f t="shared" si="93"/>
        <v>9600000</v>
      </c>
      <c r="G81" s="272">
        <f t="shared" ref="G81:AE81" si="96">SUM(G82:G86)</f>
        <v>9600000</v>
      </c>
      <c r="H81" s="272">
        <f t="shared" si="96"/>
        <v>0</v>
      </c>
      <c r="I81" s="272">
        <f t="shared" si="96"/>
        <v>9600000</v>
      </c>
      <c r="J81" s="272">
        <f t="shared" si="96"/>
        <v>0</v>
      </c>
      <c r="K81" s="272">
        <f t="shared" si="96"/>
        <v>0</v>
      </c>
      <c r="L81" s="272">
        <f t="shared" si="96"/>
        <v>0</v>
      </c>
      <c r="M81" s="272">
        <f t="shared" si="96"/>
        <v>0</v>
      </c>
      <c r="N81" s="272">
        <f t="shared" si="96"/>
        <v>0</v>
      </c>
      <c r="O81" s="272">
        <f t="shared" si="96"/>
        <v>0</v>
      </c>
      <c r="P81" s="272">
        <f t="shared" si="96"/>
        <v>0</v>
      </c>
      <c r="Q81" s="272">
        <f t="shared" si="96"/>
        <v>0</v>
      </c>
      <c r="R81" s="272">
        <f t="shared" si="96"/>
        <v>0</v>
      </c>
      <c r="S81" s="272">
        <f t="shared" si="96"/>
        <v>0</v>
      </c>
      <c r="T81" s="272">
        <f t="shared" si="96"/>
        <v>9600000</v>
      </c>
      <c r="U81" s="272">
        <f t="shared" si="96"/>
        <v>0</v>
      </c>
      <c r="V81" s="272">
        <f t="shared" si="96"/>
        <v>9600000</v>
      </c>
      <c r="W81" s="272">
        <f t="shared" si="96"/>
        <v>0</v>
      </c>
      <c r="X81" s="272">
        <f t="shared" si="96"/>
        <v>0</v>
      </c>
      <c r="Y81" s="272">
        <f t="shared" si="96"/>
        <v>0</v>
      </c>
      <c r="Z81" s="272">
        <f t="shared" si="96"/>
        <v>0</v>
      </c>
      <c r="AA81" s="272">
        <f t="shared" si="96"/>
        <v>0</v>
      </c>
      <c r="AB81" s="272">
        <f t="shared" si="96"/>
        <v>0</v>
      </c>
      <c r="AC81" s="272">
        <f t="shared" si="96"/>
        <v>0</v>
      </c>
      <c r="AD81" s="272">
        <f t="shared" si="96"/>
        <v>0</v>
      </c>
      <c r="AE81" s="272">
        <f t="shared" si="96"/>
        <v>0</v>
      </c>
      <c r="AF81" s="99"/>
      <c r="AG81" s="99"/>
      <c r="AH81" s="99"/>
      <c r="AI81" s="99"/>
      <c r="AJ81" s="99"/>
    </row>
    <row r="82" spans="1:36" s="98" customFormat="1" ht="12">
      <c r="A82" s="274"/>
      <c r="B82" s="275"/>
      <c r="C82" s="275"/>
      <c r="D82" s="275" t="s">
        <v>417</v>
      </c>
      <c r="E82" s="276" t="s">
        <v>418</v>
      </c>
      <c r="F82" s="277">
        <f t="shared" si="93"/>
        <v>0</v>
      </c>
      <c r="G82" s="282">
        <f t="shared" si="94"/>
        <v>0</v>
      </c>
      <c r="H82" s="282"/>
      <c r="I82" s="282"/>
      <c r="J82" s="282"/>
      <c r="K82" s="282"/>
      <c r="L82" s="278">
        <f>M82+N82</f>
        <v>0</v>
      </c>
      <c r="M82" s="278"/>
      <c r="N82" s="278"/>
      <c r="O82" s="278">
        <f>SUM(P82:R82)</f>
        <v>0</v>
      </c>
      <c r="P82" s="278"/>
      <c r="Q82" s="278"/>
      <c r="R82" s="278"/>
      <c r="S82" s="278">
        <f>F82</f>
        <v>0</v>
      </c>
      <c r="T82" s="278">
        <f t="shared" si="95"/>
        <v>0</v>
      </c>
      <c r="U82" s="278">
        <f t="shared" ref="U82:X86" si="97">H82</f>
        <v>0</v>
      </c>
      <c r="V82" s="278">
        <f t="shared" si="97"/>
        <v>0</v>
      </c>
      <c r="W82" s="278">
        <f t="shared" si="97"/>
        <v>0</v>
      </c>
      <c r="X82" s="278">
        <f t="shared" si="97"/>
        <v>0</v>
      </c>
      <c r="Y82" s="278">
        <f>Z82+AA82</f>
        <v>0</v>
      </c>
      <c r="Z82" s="278"/>
      <c r="AA82" s="278"/>
      <c r="AB82" s="278">
        <f>SUM(AC82:AE82)</f>
        <v>0</v>
      </c>
      <c r="AC82" s="278">
        <f t="shared" ref="AC82:AE86" si="98">P82</f>
        <v>0</v>
      </c>
      <c r="AD82" s="278">
        <f t="shared" si="98"/>
        <v>0</v>
      </c>
      <c r="AE82" s="278">
        <f t="shared" si="98"/>
        <v>0</v>
      </c>
      <c r="AF82" s="97"/>
      <c r="AG82" s="97"/>
      <c r="AH82" s="97"/>
      <c r="AI82" s="97"/>
      <c r="AJ82" s="97"/>
    </row>
    <row r="83" spans="1:36" s="100" customFormat="1" ht="12">
      <c r="A83" s="279"/>
      <c r="B83" s="280"/>
      <c r="C83" s="280"/>
      <c r="D83" s="280" t="s">
        <v>419</v>
      </c>
      <c r="E83" s="281" t="s">
        <v>420</v>
      </c>
      <c r="F83" s="282">
        <f t="shared" si="93"/>
        <v>0</v>
      </c>
      <c r="G83" s="282">
        <f t="shared" si="94"/>
        <v>0</v>
      </c>
      <c r="H83" s="282">
        <v>0</v>
      </c>
      <c r="I83" s="282"/>
      <c r="J83" s="282">
        <v>0</v>
      </c>
      <c r="K83" s="282">
        <v>0</v>
      </c>
      <c r="L83" s="278">
        <f t="shared" ref="L83:L86" si="99">M83+N83</f>
        <v>0</v>
      </c>
      <c r="M83" s="282"/>
      <c r="N83" s="282"/>
      <c r="O83" s="278">
        <f>SUM(P83:R83)</f>
        <v>0</v>
      </c>
      <c r="P83" s="282"/>
      <c r="Q83" s="282"/>
      <c r="R83" s="282"/>
      <c r="S83" s="282">
        <f>F83</f>
        <v>0</v>
      </c>
      <c r="T83" s="278">
        <f t="shared" si="95"/>
        <v>0</v>
      </c>
      <c r="U83" s="282">
        <f t="shared" si="97"/>
        <v>0</v>
      </c>
      <c r="V83" s="282">
        <f t="shared" si="97"/>
        <v>0</v>
      </c>
      <c r="W83" s="282">
        <f t="shared" si="97"/>
        <v>0</v>
      </c>
      <c r="X83" s="278">
        <f t="shared" si="97"/>
        <v>0</v>
      </c>
      <c r="Y83" s="278">
        <f t="shared" ref="Y83:Y86" si="100">Z83+AA83</f>
        <v>0</v>
      </c>
      <c r="Z83" s="282"/>
      <c r="AA83" s="282"/>
      <c r="AB83" s="278">
        <f>SUM(AC83:AE83)</f>
        <v>0</v>
      </c>
      <c r="AC83" s="282">
        <f t="shared" si="98"/>
        <v>0</v>
      </c>
      <c r="AD83" s="282">
        <f t="shared" si="98"/>
        <v>0</v>
      </c>
      <c r="AE83" s="282">
        <f t="shared" si="98"/>
        <v>0</v>
      </c>
      <c r="AF83" s="99"/>
      <c r="AG83" s="99"/>
      <c r="AH83" s="99"/>
      <c r="AI83" s="99"/>
      <c r="AJ83" s="99"/>
    </row>
    <row r="84" spans="1:36" s="100" customFormat="1" ht="12">
      <c r="A84" s="279"/>
      <c r="B84" s="280"/>
      <c r="C84" s="280"/>
      <c r="D84" s="280" t="s">
        <v>421</v>
      </c>
      <c r="E84" s="281" t="s">
        <v>405</v>
      </c>
      <c r="F84" s="282">
        <f t="shared" si="93"/>
        <v>0</v>
      </c>
      <c r="G84" s="282">
        <f t="shared" si="94"/>
        <v>0</v>
      </c>
      <c r="H84" s="282">
        <v>0</v>
      </c>
      <c r="I84" s="282"/>
      <c r="J84" s="282">
        <v>0</v>
      </c>
      <c r="K84" s="282">
        <v>0</v>
      </c>
      <c r="L84" s="278">
        <f t="shared" si="99"/>
        <v>0</v>
      </c>
      <c r="M84" s="282"/>
      <c r="N84" s="282"/>
      <c r="O84" s="278">
        <f>SUM(P84:R84)</f>
        <v>0</v>
      </c>
      <c r="P84" s="282"/>
      <c r="Q84" s="282"/>
      <c r="R84" s="282"/>
      <c r="S84" s="282"/>
      <c r="T84" s="278">
        <f t="shared" si="95"/>
        <v>0</v>
      </c>
      <c r="U84" s="282">
        <f t="shared" si="97"/>
        <v>0</v>
      </c>
      <c r="V84" s="282">
        <f t="shared" si="97"/>
        <v>0</v>
      </c>
      <c r="W84" s="282">
        <f t="shared" si="97"/>
        <v>0</v>
      </c>
      <c r="X84" s="278">
        <f t="shared" si="97"/>
        <v>0</v>
      </c>
      <c r="Y84" s="278">
        <f t="shared" si="100"/>
        <v>0</v>
      </c>
      <c r="Z84" s="282"/>
      <c r="AA84" s="282"/>
      <c r="AB84" s="278">
        <f>SUM(AC84:AE84)</f>
        <v>0</v>
      </c>
      <c r="AC84" s="282">
        <f t="shared" si="98"/>
        <v>0</v>
      </c>
      <c r="AD84" s="282">
        <f t="shared" si="98"/>
        <v>0</v>
      </c>
      <c r="AE84" s="282">
        <f t="shared" si="98"/>
        <v>0</v>
      </c>
      <c r="AF84" s="99"/>
      <c r="AG84" s="99"/>
      <c r="AH84" s="99"/>
      <c r="AI84" s="99"/>
      <c r="AJ84" s="99"/>
    </row>
    <row r="85" spans="1:36" s="100" customFormat="1" ht="12">
      <c r="A85" s="279"/>
      <c r="B85" s="280"/>
      <c r="C85" s="280"/>
      <c r="D85" s="280" t="s">
        <v>422</v>
      </c>
      <c r="E85" s="281" t="s">
        <v>423</v>
      </c>
      <c r="F85" s="282">
        <f t="shared" si="93"/>
        <v>9600000</v>
      </c>
      <c r="G85" s="282">
        <f t="shared" si="94"/>
        <v>9600000</v>
      </c>
      <c r="H85" s="282"/>
      <c r="I85" s="282">
        <v>9600000</v>
      </c>
      <c r="J85" s="282"/>
      <c r="K85" s="282"/>
      <c r="L85" s="278">
        <f t="shared" si="99"/>
        <v>0</v>
      </c>
      <c r="M85" s="282"/>
      <c r="N85" s="282"/>
      <c r="O85" s="278">
        <f>SUM(P85:R85)</f>
        <v>0</v>
      </c>
      <c r="P85" s="282"/>
      <c r="Q85" s="282"/>
      <c r="R85" s="282"/>
      <c r="S85" s="282"/>
      <c r="T85" s="278">
        <f t="shared" si="95"/>
        <v>9600000</v>
      </c>
      <c r="U85" s="282">
        <f t="shared" si="97"/>
        <v>0</v>
      </c>
      <c r="V85" s="282">
        <f t="shared" si="97"/>
        <v>9600000</v>
      </c>
      <c r="W85" s="282">
        <f t="shared" si="97"/>
        <v>0</v>
      </c>
      <c r="X85" s="278">
        <f t="shared" si="97"/>
        <v>0</v>
      </c>
      <c r="Y85" s="278">
        <f t="shared" si="100"/>
        <v>0</v>
      </c>
      <c r="Z85" s="282"/>
      <c r="AA85" s="282"/>
      <c r="AB85" s="278">
        <f>SUM(AC85:AE85)</f>
        <v>0</v>
      </c>
      <c r="AC85" s="282">
        <f t="shared" si="98"/>
        <v>0</v>
      </c>
      <c r="AD85" s="282">
        <f t="shared" si="98"/>
        <v>0</v>
      </c>
      <c r="AE85" s="282">
        <f t="shared" si="98"/>
        <v>0</v>
      </c>
      <c r="AF85" s="99"/>
      <c r="AG85" s="99"/>
      <c r="AH85" s="99"/>
      <c r="AI85" s="99"/>
      <c r="AJ85" s="99"/>
    </row>
    <row r="86" spans="1:36" s="100" customFormat="1" ht="12">
      <c r="A86" s="286"/>
      <c r="B86" s="287"/>
      <c r="C86" s="287"/>
      <c r="D86" s="287" t="s">
        <v>424</v>
      </c>
      <c r="E86" s="283" t="s">
        <v>358</v>
      </c>
      <c r="F86" s="285">
        <f t="shared" si="93"/>
        <v>0</v>
      </c>
      <c r="G86" s="282">
        <f t="shared" si="94"/>
        <v>0</v>
      </c>
      <c r="H86" s="282"/>
      <c r="I86" s="282">
        <v>0</v>
      </c>
      <c r="J86" s="282"/>
      <c r="K86" s="282"/>
      <c r="L86" s="278">
        <f t="shared" si="99"/>
        <v>0</v>
      </c>
      <c r="M86" s="285"/>
      <c r="N86" s="285"/>
      <c r="O86" s="278">
        <f>SUM(P86:R86)</f>
        <v>0</v>
      </c>
      <c r="P86" s="285"/>
      <c r="Q86" s="285"/>
      <c r="R86" s="285"/>
      <c r="S86" s="285">
        <f>F86</f>
        <v>0</v>
      </c>
      <c r="T86" s="278">
        <f t="shared" si="95"/>
        <v>0</v>
      </c>
      <c r="U86" s="285">
        <f t="shared" si="97"/>
        <v>0</v>
      </c>
      <c r="V86" s="285">
        <f t="shared" si="97"/>
        <v>0</v>
      </c>
      <c r="W86" s="285">
        <f t="shared" si="97"/>
        <v>0</v>
      </c>
      <c r="X86" s="278">
        <f t="shared" si="97"/>
        <v>0</v>
      </c>
      <c r="Y86" s="278">
        <f t="shared" si="100"/>
        <v>0</v>
      </c>
      <c r="Z86" s="285"/>
      <c r="AA86" s="285"/>
      <c r="AB86" s="278">
        <f>SUM(AC86:AE86)</f>
        <v>0</v>
      </c>
      <c r="AC86" s="285">
        <f t="shared" si="98"/>
        <v>0</v>
      </c>
      <c r="AD86" s="285">
        <f t="shared" si="98"/>
        <v>0</v>
      </c>
      <c r="AE86" s="285">
        <f t="shared" si="98"/>
        <v>0</v>
      </c>
      <c r="AF86" s="99"/>
      <c r="AG86" s="99"/>
      <c r="AH86" s="99"/>
      <c r="AI86" s="99"/>
      <c r="AJ86" s="99"/>
    </row>
    <row r="87" spans="1:36" s="100" customFormat="1" ht="12">
      <c r="A87" s="270"/>
      <c r="B87" s="270"/>
      <c r="C87" s="270" t="s">
        <v>259</v>
      </c>
      <c r="D87" s="271" t="s">
        <v>85</v>
      </c>
      <c r="E87" s="273" t="s">
        <v>425</v>
      </c>
      <c r="F87" s="272">
        <f t="shared" si="93"/>
        <v>133200000</v>
      </c>
      <c r="G87" s="272">
        <f t="shared" ref="G87:AE87" si="101">SUM(G88:G96)</f>
        <v>33300000</v>
      </c>
      <c r="H87" s="272">
        <f t="shared" si="101"/>
        <v>0</v>
      </c>
      <c r="I87" s="272">
        <f t="shared" si="101"/>
        <v>33300000</v>
      </c>
      <c r="J87" s="272">
        <f t="shared" si="101"/>
        <v>0</v>
      </c>
      <c r="K87" s="272">
        <f t="shared" si="101"/>
        <v>0</v>
      </c>
      <c r="L87" s="272">
        <f t="shared" si="101"/>
        <v>99900000</v>
      </c>
      <c r="M87" s="272">
        <f t="shared" si="101"/>
        <v>99900000</v>
      </c>
      <c r="N87" s="272">
        <f t="shared" si="101"/>
        <v>0</v>
      </c>
      <c r="O87" s="272">
        <f t="shared" si="101"/>
        <v>0</v>
      </c>
      <c r="P87" s="272">
        <f t="shared" si="101"/>
        <v>0</v>
      </c>
      <c r="Q87" s="272">
        <f t="shared" si="101"/>
        <v>0</v>
      </c>
      <c r="R87" s="272">
        <f t="shared" si="101"/>
        <v>0</v>
      </c>
      <c r="S87" s="272">
        <f t="shared" si="101"/>
        <v>0</v>
      </c>
      <c r="T87" s="272">
        <f t="shared" si="101"/>
        <v>33300000</v>
      </c>
      <c r="U87" s="272">
        <f t="shared" si="101"/>
        <v>0</v>
      </c>
      <c r="V87" s="272">
        <f t="shared" si="101"/>
        <v>33300000</v>
      </c>
      <c r="W87" s="272">
        <f t="shared" si="101"/>
        <v>0</v>
      </c>
      <c r="X87" s="272">
        <f t="shared" si="101"/>
        <v>0</v>
      </c>
      <c r="Y87" s="272">
        <f t="shared" si="101"/>
        <v>99900000</v>
      </c>
      <c r="Z87" s="272">
        <f t="shared" si="101"/>
        <v>99900000</v>
      </c>
      <c r="AA87" s="272">
        <f t="shared" si="101"/>
        <v>0</v>
      </c>
      <c r="AB87" s="272">
        <f t="shared" si="101"/>
        <v>0</v>
      </c>
      <c r="AC87" s="272">
        <f t="shared" si="101"/>
        <v>0</v>
      </c>
      <c r="AD87" s="272">
        <f t="shared" si="101"/>
        <v>0</v>
      </c>
      <c r="AE87" s="272">
        <f t="shared" si="101"/>
        <v>0</v>
      </c>
      <c r="AF87" s="99"/>
      <c r="AG87" s="99"/>
      <c r="AH87" s="99"/>
      <c r="AI87" s="99"/>
      <c r="AJ87" s="99"/>
    </row>
    <row r="88" spans="1:36" s="100" customFormat="1" ht="15" customHeight="1">
      <c r="A88" s="274"/>
      <c r="B88" s="275"/>
      <c r="C88" s="275"/>
      <c r="D88" s="275" t="s">
        <v>426</v>
      </c>
      <c r="E88" s="276" t="s">
        <v>427</v>
      </c>
      <c r="F88" s="277">
        <f t="shared" si="93"/>
        <v>0</v>
      </c>
      <c r="G88" s="282">
        <f t="shared" si="94"/>
        <v>0</v>
      </c>
      <c r="H88" s="282"/>
      <c r="I88" s="282"/>
      <c r="J88" s="282"/>
      <c r="K88" s="282"/>
      <c r="L88" s="278">
        <f>M88+N88</f>
        <v>0</v>
      </c>
      <c r="M88" s="278"/>
      <c r="N88" s="278"/>
      <c r="O88" s="278">
        <f t="shared" ref="O88:O96" si="102">SUM(P88:R88)</f>
        <v>0</v>
      </c>
      <c r="P88" s="278"/>
      <c r="Q88" s="278"/>
      <c r="R88" s="278"/>
      <c r="S88" s="278">
        <f t="shared" ref="S88:S96" si="103">F88</f>
        <v>0</v>
      </c>
      <c r="T88" s="278">
        <f t="shared" si="95"/>
        <v>0</v>
      </c>
      <c r="U88" s="278">
        <f t="shared" ref="U88:U96" si="104">H88</f>
        <v>0</v>
      </c>
      <c r="V88" s="278">
        <f t="shared" ref="V88:V96" si="105">I88</f>
        <v>0</v>
      </c>
      <c r="W88" s="278">
        <f t="shared" ref="W88:W96" si="106">J88</f>
        <v>0</v>
      </c>
      <c r="X88" s="278">
        <f t="shared" ref="X88:X96" si="107">K88</f>
        <v>0</v>
      </c>
      <c r="Y88" s="278">
        <f>Z88+AA88</f>
        <v>0</v>
      </c>
      <c r="Z88" s="278">
        <f>M88</f>
        <v>0</v>
      </c>
      <c r="AA88" s="278"/>
      <c r="AB88" s="278">
        <f t="shared" ref="AB88:AB96" si="108">SUM(AC88:AE88)</f>
        <v>0</v>
      </c>
      <c r="AC88" s="278">
        <f t="shared" ref="AC88:AC96" si="109">P88</f>
        <v>0</v>
      </c>
      <c r="AD88" s="278">
        <f t="shared" ref="AD88:AD96" si="110">Q88</f>
        <v>0</v>
      </c>
      <c r="AE88" s="278">
        <f t="shared" ref="AE88:AE96" si="111">R88</f>
        <v>0</v>
      </c>
      <c r="AF88" s="99"/>
      <c r="AG88" s="99"/>
      <c r="AH88" s="99"/>
      <c r="AI88" s="99"/>
      <c r="AJ88" s="99"/>
    </row>
    <row r="89" spans="1:36" s="100" customFormat="1" ht="12">
      <c r="A89" s="279"/>
      <c r="B89" s="280"/>
      <c r="C89" s="280"/>
      <c r="D89" s="280" t="s">
        <v>428</v>
      </c>
      <c r="E89" s="281" t="s">
        <v>429</v>
      </c>
      <c r="F89" s="282">
        <f t="shared" si="93"/>
        <v>0</v>
      </c>
      <c r="G89" s="282">
        <f t="shared" si="94"/>
        <v>0</v>
      </c>
      <c r="H89" s="282"/>
      <c r="I89" s="282"/>
      <c r="J89" s="282"/>
      <c r="K89" s="282"/>
      <c r="L89" s="278">
        <f t="shared" ref="L89:L96" si="112">M89+N89</f>
        <v>0</v>
      </c>
      <c r="M89" s="282"/>
      <c r="N89" s="282"/>
      <c r="O89" s="278">
        <f t="shared" si="102"/>
        <v>0</v>
      </c>
      <c r="P89" s="282"/>
      <c r="Q89" s="282"/>
      <c r="R89" s="282"/>
      <c r="S89" s="282">
        <f t="shared" si="103"/>
        <v>0</v>
      </c>
      <c r="T89" s="278">
        <f t="shared" si="95"/>
        <v>0</v>
      </c>
      <c r="U89" s="282">
        <f t="shared" si="104"/>
        <v>0</v>
      </c>
      <c r="V89" s="282">
        <f t="shared" si="105"/>
        <v>0</v>
      </c>
      <c r="W89" s="282">
        <f t="shared" si="106"/>
        <v>0</v>
      </c>
      <c r="X89" s="278">
        <f t="shared" si="107"/>
        <v>0</v>
      </c>
      <c r="Y89" s="278">
        <f t="shared" ref="Y89:Y96" si="113">Z89+AA89</f>
        <v>0</v>
      </c>
      <c r="Z89" s="278">
        <f t="shared" ref="Z89:Z96" si="114">M89</f>
        <v>0</v>
      </c>
      <c r="AA89" s="282"/>
      <c r="AB89" s="278">
        <f t="shared" si="108"/>
        <v>0</v>
      </c>
      <c r="AC89" s="282">
        <f t="shared" si="109"/>
        <v>0</v>
      </c>
      <c r="AD89" s="282">
        <f t="shared" si="110"/>
        <v>0</v>
      </c>
      <c r="AE89" s="282">
        <f t="shared" si="111"/>
        <v>0</v>
      </c>
      <c r="AF89" s="99"/>
      <c r="AG89" s="99"/>
      <c r="AH89" s="99"/>
      <c r="AI89" s="99"/>
      <c r="AJ89" s="99"/>
    </row>
    <row r="90" spans="1:36" s="98" customFormat="1" ht="12">
      <c r="A90" s="279"/>
      <c r="B90" s="280"/>
      <c r="C90" s="280"/>
      <c r="D90" s="280" t="s">
        <v>430</v>
      </c>
      <c r="E90" s="281" t="s">
        <v>431</v>
      </c>
      <c r="F90" s="282">
        <f t="shared" si="93"/>
        <v>0</v>
      </c>
      <c r="G90" s="282">
        <f t="shared" si="94"/>
        <v>0</v>
      </c>
      <c r="H90" s="282"/>
      <c r="I90" s="282"/>
      <c r="J90" s="282"/>
      <c r="K90" s="282"/>
      <c r="L90" s="278">
        <f t="shared" si="112"/>
        <v>0</v>
      </c>
      <c r="M90" s="282"/>
      <c r="N90" s="282"/>
      <c r="O90" s="278">
        <f t="shared" si="102"/>
        <v>0</v>
      </c>
      <c r="P90" s="282"/>
      <c r="Q90" s="282"/>
      <c r="R90" s="282"/>
      <c r="S90" s="282">
        <f t="shared" si="103"/>
        <v>0</v>
      </c>
      <c r="T90" s="278">
        <f t="shared" si="95"/>
        <v>0</v>
      </c>
      <c r="U90" s="282">
        <f t="shared" si="104"/>
        <v>0</v>
      </c>
      <c r="V90" s="282">
        <f t="shared" si="105"/>
        <v>0</v>
      </c>
      <c r="W90" s="282">
        <f t="shared" si="106"/>
        <v>0</v>
      </c>
      <c r="X90" s="278">
        <f t="shared" si="107"/>
        <v>0</v>
      </c>
      <c r="Y90" s="278">
        <f t="shared" si="113"/>
        <v>0</v>
      </c>
      <c r="Z90" s="278">
        <f t="shared" si="114"/>
        <v>0</v>
      </c>
      <c r="AA90" s="282"/>
      <c r="AB90" s="278">
        <f t="shared" si="108"/>
        <v>0</v>
      </c>
      <c r="AC90" s="282">
        <f t="shared" si="109"/>
        <v>0</v>
      </c>
      <c r="AD90" s="282">
        <f t="shared" si="110"/>
        <v>0</v>
      </c>
      <c r="AE90" s="282">
        <f t="shared" si="111"/>
        <v>0</v>
      </c>
      <c r="AF90" s="97"/>
      <c r="AG90" s="97"/>
      <c r="AH90" s="97"/>
      <c r="AI90" s="97"/>
      <c r="AJ90" s="97"/>
    </row>
    <row r="91" spans="1:36" s="100" customFormat="1" ht="12">
      <c r="A91" s="279"/>
      <c r="B91" s="280"/>
      <c r="C91" s="280"/>
      <c r="D91" s="280" t="s">
        <v>432</v>
      </c>
      <c r="E91" s="281" t="s">
        <v>433</v>
      </c>
      <c r="F91" s="282">
        <f t="shared" si="93"/>
        <v>0</v>
      </c>
      <c r="G91" s="282">
        <f t="shared" si="94"/>
        <v>0</v>
      </c>
      <c r="H91" s="282">
        <v>0</v>
      </c>
      <c r="I91" s="282"/>
      <c r="J91" s="282">
        <v>0</v>
      </c>
      <c r="K91" s="282">
        <v>0</v>
      </c>
      <c r="L91" s="278">
        <f t="shared" si="112"/>
        <v>0</v>
      </c>
      <c r="M91" s="282"/>
      <c r="N91" s="282"/>
      <c r="O91" s="278">
        <f t="shared" si="102"/>
        <v>0</v>
      </c>
      <c r="P91" s="282"/>
      <c r="Q91" s="282"/>
      <c r="R91" s="282"/>
      <c r="S91" s="282">
        <f t="shared" si="103"/>
        <v>0</v>
      </c>
      <c r="T91" s="278">
        <f t="shared" si="95"/>
        <v>0</v>
      </c>
      <c r="U91" s="282">
        <f t="shared" si="104"/>
        <v>0</v>
      </c>
      <c r="V91" s="282">
        <f t="shared" si="105"/>
        <v>0</v>
      </c>
      <c r="W91" s="282">
        <f t="shared" si="106"/>
        <v>0</v>
      </c>
      <c r="X91" s="278">
        <f t="shared" si="107"/>
        <v>0</v>
      </c>
      <c r="Y91" s="278">
        <f t="shared" si="113"/>
        <v>0</v>
      </c>
      <c r="Z91" s="278">
        <f t="shared" si="114"/>
        <v>0</v>
      </c>
      <c r="AA91" s="282"/>
      <c r="AB91" s="278">
        <f t="shared" si="108"/>
        <v>0</v>
      </c>
      <c r="AC91" s="282">
        <f t="shared" si="109"/>
        <v>0</v>
      </c>
      <c r="AD91" s="282">
        <f t="shared" si="110"/>
        <v>0</v>
      </c>
      <c r="AE91" s="282">
        <f t="shared" si="111"/>
        <v>0</v>
      </c>
      <c r="AF91" s="99"/>
      <c r="AG91" s="99"/>
      <c r="AH91" s="99"/>
      <c r="AI91" s="99"/>
      <c r="AJ91" s="99"/>
    </row>
    <row r="92" spans="1:36" s="100" customFormat="1" ht="12">
      <c r="A92" s="279"/>
      <c r="B92" s="280"/>
      <c r="C92" s="280"/>
      <c r="D92" s="280" t="s">
        <v>434</v>
      </c>
      <c r="E92" s="281" t="s">
        <v>435</v>
      </c>
      <c r="F92" s="282">
        <f t="shared" si="93"/>
        <v>0</v>
      </c>
      <c r="G92" s="282">
        <f t="shared" si="94"/>
        <v>0</v>
      </c>
      <c r="H92" s="282"/>
      <c r="I92" s="282"/>
      <c r="J92" s="282"/>
      <c r="K92" s="282"/>
      <c r="L92" s="278">
        <f t="shared" si="112"/>
        <v>0</v>
      </c>
      <c r="M92" s="282"/>
      <c r="N92" s="282"/>
      <c r="O92" s="278">
        <f t="shared" si="102"/>
        <v>0</v>
      </c>
      <c r="P92" s="282"/>
      <c r="Q92" s="282"/>
      <c r="R92" s="282"/>
      <c r="S92" s="282">
        <f t="shared" si="103"/>
        <v>0</v>
      </c>
      <c r="T92" s="278">
        <f t="shared" si="95"/>
        <v>0</v>
      </c>
      <c r="U92" s="282">
        <f t="shared" si="104"/>
        <v>0</v>
      </c>
      <c r="V92" s="282">
        <f t="shared" si="105"/>
        <v>0</v>
      </c>
      <c r="W92" s="282">
        <f t="shared" si="106"/>
        <v>0</v>
      </c>
      <c r="X92" s="278">
        <f t="shared" si="107"/>
        <v>0</v>
      </c>
      <c r="Y92" s="278">
        <f t="shared" si="113"/>
        <v>0</v>
      </c>
      <c r="Z92" s="278">
        <f t="shared" si="114"/>
        <v>0</v>
      </c>
      <c r="AA92" s="282"/>
      <c r="AB92" s="278">
        <f t="shared" si="108"/>
        <v>0</v>
      </c>
      <c r="AC92" s="282">
        <f t="shared" si="109"/>
        <v>0</v>
      </c>
      <c r="AD92" s="282">
        <f t="shared" si="110"/>
        <v>0</v>
      </c>
      <c r="AE92" s="282">
        <f t="shared" si="111"/>
        <v>0</v>
      </c>
      <c r="AF92" s="99"/>
      <c r="AG92" s="99"/>
      <c r="AH92" s="99"/>
      <c r="AI92" s="99"/>
      <c r="AJ92" s="99"/>
    </row>
    <row r="93" spans="1:36" s="100" customFormat="1" ht="12">
      <c r="A93" s="279"/>
      <c r="B93" s="280"/>
      <c r="C93" s="280"/>
      <c r="D93" s="280" t="s">
        <v>260</v>
      </c>
      <c r="E93" s="281" t="s">
        <v>436</v>
      </c>
      <c r="F93" s="282">
        <f t="shared" si="93"/>
        <v>133200000</v>
      </c>
      <c r="G93" s="282">
        <f t="shared" si="94"/>
        <v>33300000</v>
      </c>
      <c r="H93" s="282"/>
      <c r="I93" s="282">
        <v>33300000</v>
      </c>
      <c r="J93" s="282"/>
      <c r="K93" s="282"/>
      <c r="L93" s="278">
        <f t="shared" si="112"/>
        <v>99900000</v>
      </c>
      <c r="M93" s="282">
        <v>99900000</v>
      </c>
      <c r="N93" s="282"/>
      <c r="O93" s="278">
        <f t="shared" si="102"/>
        <v>0</v>
      </c>
      <c r="P93" s="282"/>
      <c r="Q93" s="282"/>
      <c r="R93" s="282"/>
      <c r="S93" s="282"/>
      <c r="T93" s="278">
        <f t="shared" si="95"/>
        <v>33300000</v>
      </c>
      <c r="U93" s="282">
        <f t="shared" si="104"/>
        <v>0</v>
      </c>
      <c r="V93" s="282">
        <f t="shared" si="105"/>
        <v>33300000</v>
      </c>
      <c r="W93" s="282">
        <f t="shared" si="106"/>
        <v>0</v>
      </c>
      <c r="X93" s="278">
        <f t="shared" si="107"/>
        <v>0</v>
      </c>
      <c r="Y93" s="278">
        <f t="shared" si="113"/>
        <v>99900000</v>
      </c>
      <c r="Z93" s="278">
        <f t="shared" si="114"/>
        <v>99900000</v>
      </c>
      <c r="AA93" s="282"/>
      <c r="AB93" s="278">
        <f t="shared" si="108"/>
        <v>0</v>
      </c>
      <c r="AC93" s="282">
        <f t="shared" si="109"/>
        <v>0</v>
      </c>
      <c r="AD93" s="282">
        <f t="shared" si="110"/>
        <v>0</v>
      </c>
      <c r="AE93" s="282">
        <f t="shared" si="111"/>
        <v>0</v>
      </c>
      <c r="AF93" s="99"/>
      <c r="AG93" s="99"/>
      <c r="AH93" s="99"/>
      <c r="AI93" s="99"/>
      <c r="AJ93" s="99"/>
    </row>
    <row r="94" spans="1:36" s="100" customFormat="1" ht="12">
      <c r="A94" s="279"/>
      <c r="B94" s="280"/>
      <c r="C94" s="280"/>
      <c r="D94" s="280" t="s">
        <v>437</v>
      </c>
      <c r="E94" s="281" t="s">
        <v>438</v>
      </c>
      <c r="F94" s="282">
        <f t="shared" si="93"/>
        <v>0</v>
      </c>
      <c r="G94" s="282">
        <f t="shared" si="94"/>
        <v>0</v>
      </c>
      <c r="H94" s="282"/>
      <c r="I94" s="282"/>
      <c r="J94" s="282"/>
      <c r="K94" s="282"/>
      <c r="L94" s="278">
        <f t="shared" si="112"/>
        <v>0</v>
      </c>
      <c r="M94" s="282"/>
      <c r="N94" s="282"/>
      <c r="O94" s="278">
        <f t="shared" si="102"/>
        <v>0</v>
      </c>
      <c r="P94" s="282"/>
      <c r="Q94" s="282"/>
      <c r="R94" s="282"/>
      <c r="S94" s="282">
        <f t="shared" si="103"/>
        <v>0</v>
      </c>
      <c r="T94" s="278">
        <f t="shared" si="95"/>
        <v>0</v>
      </c>
      <c r="U94" s="282">
        <f t="shared" si="104"/>
        <v>0</v>
      </c>
      <c r="V94" s="282">
        <f t="shared" si="105"/>
        <v>0</v>
      </c>
      <c r="W94" s="282">
        <f t="shared" si="106"/>
        <v>0</v>
      </c>
      <c r="X94" s="278">
        <f t="shared" si="107"/>
        <v>0</v>
      </c>
      <c r="Y94" s="278">
        <f t="shared" si="113"/>
        <v>0</v>
      </c>
      <c r="Z94" s="278">
        <f t="shared" si="114"/>
        <v>0</v>
      </c>
      <c r="AA94" s="282"/>
      <c r="AB94" s="278">
        <f t="shared" si="108"/>
        <v>0</v>
      </c>
      <c r="AC94" s="282">
        <f t="shared" si="109"/>
        <v>0</v>
      </c>
      <c r="AD94" s="282">
        <f t="shared" si="110"/>
        <v>0</v>
      </c>
      <c r="AE94" s="282">
        <f t="shared" si="111"/>
        <v>0</v>
      </c>
      <c r="AF94" s="99"/>
      <c r="AG94" s="99"/>
      <c r="AH94" s="99"/>
      <c r="AI94" s="99"/>
      <c r="AJ94" s="99"/>
    </row>
    <row r="95" spans="1:36" s="100" customFormat="1" ht="12">
      <c r="A95" s="279"/>
      <c r="B95" s="280"/>
      <c r="C95" s="280"/>
      <c r="D95" s="280" t="s">
        <v>439</v>
      </c>
      <c r="E95" s="281" t="s">
        <v>409</v>
      </c>
      <c r="F95" s="282">
        <f t="shared" si="93"/>
        <v>0</v>
      </c>
      <c r="G95" s="282">
        <f t="shared" si="94"/>
        <v>0</v>
      </c>
      <c r="H95" s="282"/>
      <c r="I95" s="282"/>
      <c r="J95" s="282"/>
      <c r="K95" s="282"/>
      <c r="L95" s="278">
        <f t="shared" si="112"/>
        <v>0</v>
      </c>
      <c r="M95" s="282"/>
      <c r="N95" s="282"/>
      <c r="O95" s="278">
        <f t="shared" si="102"/>
        <v>0</v>
      </c>
      <c r="P95" s="282"/>
      <c r="Q95" s="282"/>
      <c r="R95" s="282"/>
      <c r="S95" s="282">
        <f t="shared" si="103"/>
        <v>0</v>
      </c>
      <c r="T95" s="278">
        <f t="shared" si="95"/>
        <v>0</v>
      </c>
      <c r="U95" s="282">
        <f t="shared" si="104"/>
        <v>0</v>
      </c>
      <c r="V95" s="282">
        <f t="shared" si="105"/>
        <v>0</v>
      </c>
      <c r="W95" s="282">
        <f t="shared" si="106"/>
        <v>0</v>
      </c>
      <c r="X95" s="278">
        <f t="shared" si="107"/>
        <v>0</v>
      </c>
      <c r="Y95" s="278">
        <f t="shared" si="113"/>
        <v>0</v>
      </c>
      <c r="Z95" s="278">
        <f t="shared" si="114"/>
        <v>0</v>
      </c>
      <c r="AA95" s="282"/>
      <c r="AB95" s="278">
        <f t="shared" si="108"/>
        <v>0</v>
      </c>
      <c r="AC95" s="282">
        <f t="shared" si="109"/>
        <v>0</v>
      </c>
      <c r="AD95" s="282">
        <f t="shared" si="110"/>
        <v>0</v>
      </c>
      <c r="AE95" s="282">
        <f t="shared" si="111"/>
        <v>0</v>
      </c>
      <c r="AF95" s="99"/>
      <c r="AG95" s="99"/>
      <c r="AH95" s="99"/>
      <c r="AI95" s="99"/>
      <c r="AJ95" s="99"/>
    </row>
    <row r="96" spans="1:36" s="98" customFormat="1" ht="12">
      <c r="A96" s="291"/>
      <c r="B96" s="292"/>
      <c r="C96" s="292"/>
      <c r="D96" s="292" t="s">
        <v>261</v>
      </c>
      <c r="E96" s="293" t="s">
        <v>440</v>
      </c>
      <c r="F96" s="284">
        <f t="shared" si="93"/>
        <v>0</v>
      </c>
      <c r="G96" s="282">
        <f t="shared" si="94"/>
        <v>0</v>
      </c>
      <c r="H96" s="282">
        <v>0</v>
      </c>
      <c r="I96" s="282"/>
      <c r="J96" s="282"/>
      <c r="K96" s="282"/>
      <c r="L96" s="278">
        <f t="shared" si="112"/>
        <v>0</v>
      </c>
      <c r="M96" s="284"/>
      <c r="N96" s="284"/>
      <c r="O96" s="278">
        <f t="shared" si="102"/>
        <v>0</v>
      </c>
      <c r="P96" s="284"/>
      <c r="Q96" s="284"/>
      <c r="R96" s="284"/>
      <c r="S96" s="284">
        <f t="shared" si="103"/>
        <v>0</v>
      </c>
      <c r="T96" s="278">
        <f t="shared" si="95"/>
        <v>0</v>
      </c>
      <c r="U96" s="284">
        <f t="shared" si="104"/>
        <v>0</v>
      </c>
      <c r="V96" s="284">
        <f t="shared" si="105"/>
        <v>0</v>
      </c>
      <c r="W96" s="284">
        <f t="shared" si="106"/>
        <v>0</v>
      </c>
      <c r="X96" s="278">
        <f t="shared" si="107"/>
        <v>0</v>
      </c>
      <c r="Y96" s="278">
        <f t="shared" si="113"/>
        <v>0</v>
      </c>
      <c r="Z96" s="278">
        <f t="shared" si="114"/>
        <v>0</v>
      </c>
      <c r="AA96" s="284"/>
      <c r="AB96" s="278">
        <f t="shared" si="108"/>
        <v>0</v>
      </c>
      <c r="AC96" s="284">
        <f t="shared" si="109"/>
        <v>0</v>
      </c>
      <c r="AD96" s="284">
        <f t="shared" si="110"/>
        <v>0</v>
      </c>
      <c r="AE96" s="284">
        <f t="shared" si="111"/>
        <v>0</v>
      </c>
      <c r="AF96" s="97"/>
      <c r="AG96" s="97"/>
      <c r="AH96" s="97"/>
      <c r="AI96" s="97"/>
      <c r="AJ96" s="97"/>
    </row>
    <row r="97" spans="1:36" s="100" customFormat="1" ht="36">
      <c r="A97" s="270"/>
      <c r="B97" s="270"/>
      <c r="C97" s="270" t="s">
        <v>262</v>
      </c>
      <c r="D97" s="270"/>
      <c r="E97" s="273" t="s">
        <v>441</v>
      </c>
      <c r="F97" s="272">
        <f t="shared" si="93"/>
        <v>105516900</v>
      </c>
      <c r="G97" s="272">
        <f t="shared" ref="G97:AE97" si="115">SUM(G98:G103)</f>
        <v>105516900</v>
      </c>
      <c r="H97" s="272">
        <f t="shared" si="115"/>
        <v>0</v>
      </c>
      <c r="I97" s="272">
        <f t="shared" si="115"/>
        <v>105516900</v>
      </c>
      <c r="J97" s="272">
        <f t="shared" si="115"/>
        <v>0</v>
      </c>
      <c r="K97" s="272">
        <f t="shared" si="115"/>
        <v>0</v>
      </c>
      <c r="L97" s="272">
        <f t="shared" si="115"/>
        <v>0</v>
      </c>
      <c r="M97" s="272">
        <f t="shared" si="115"/>
        <v>0</v>
      </c>
      <c r="N97" s="272">
        <f t="shared" si="115"/>
        <v>0</v>
      </c>
      <c r="O97" s="272">
        <f t="shared" si="115"/>
        <v>0</v>
      </c>
      <c r="P97" s="272">
        <f t="shared" si="115"/>
        <v>0</v>
      </c>
      <c r="Q97" s="272">
        <f t="shared" si="115"/>
        <v>0</v>
      </c>
      <c r="R97" s="272">
        <f t="shared" si="115"/>
        <v>0</v>
      </c>
      <c r="S97" s="272">
        <f t="shared" si="115"/>
        <v>0</v>
      </c>
      <c r="T97" s="272">
        <f t="shared" si="115"/>
        <v>105516900</v>
      </c>
      <c r="U97" s="272">
        <f t="shared" si="115"/>
        <v>0</v>
      </c>
      <c r="V97" s="272">
        <f t="shared" si="115"/>
        <v>105516900</v>
      </c>
      <c r="W97" s="272">
        <f t="shared" si="115"/>
        <v>0</v>
      </c>
      <c r="X97" s="272">
        <f t="shared" si="115"/>
        <v>0</v>
      </c>
      <c r="Y97" s="272">
        <f t="shared" si="115"/>
        <v>0</v>
      </c>
      <c r="Z97" s="272">
        <f t="shared" si="115"/>
        <v>0</v>
      </c>
      <c r="AA97" s="272">
        <f t="shared" si="115"/>
        <v>0</v>
      </c>
      <c r="AB97" s="272">
        <f t="shared" si="115"/>
        <v>0</v>
      </c>
      <c r="AC97" s="272">
        <f t="shared" si="115"/>
        <v>0</v>
      </c>
      <c r="AD97" s="272">
        <f t="shared" si="115"/>
        <v>0</v>
      </c>
      <c r="AE97" s="272">
        <f t="shared" si="115"/>
        <v>0</v>
      </c>
      <c r="AF97" s="99"/>
      <c r="AG97" s="99"/>
      <c r="AH97" s="99"/>
      <c r="AI97" s="99"/>
      <c r="AJ97" s="99"/>
    </row>
    <row r="98" spans="1:36" s="100" customFormat="1" ht="14.25" customHeight="1">
      <c r="A98" s="274"/>
      <c r="B98" s="275"/>
      <c r="C98" s="275"/>
      <c r="D98" s="275" t="s">
        <v>263</v>
      </c>
      <c r="E98" s="276" t="s">
        <v>442</v>
      </c>
      <c r="F98" s="277">
        <f t="shared" si="93"/>
        <v>0</v>
      </c>
      <c r="G98" s="282">
        <f t="shared" si="94"/>
        <v>0</v>
      </c>
      <c r="H98" s="282"/>
      <c r="I98" s="282"/>
      <c r="J98" s="282"/>
      <c r="K98" s="282"/>
      <c r="L98" s="278">
        <f>M98+N98</f>
        <v>0</v>
      </c>
      <c r="M98" s="278"/>
      <c r="N98" s="278"/>
      <c r="O98" s="278">
        <f t="shared" ref="O98:O103" si="116">SUM(P98:R98)</f>
        <v>0</v>
      </c>
      <c r="P98" s="278"/>
      <c r="Q98" s="278"/>
      <c r="R98" s="278"/>
      <c r="S98" s="278">
        <f t="shared" ref="S98:S103" si="117">F98</f>
        <v>0</v>
      </c>
      <c r="T98" s="278">
        <f t="shared" si="95"/>
        <v>0</v>
      </c>
      <c r="U98" s="278">
        <f t="shared" ref="U98:X103" si="118">H98</f>
        <v>0</v>
      </c>
      <c r="V98" s="278">
        <f t="shared" si="118"/>
        <v>0</v>
      </c>
      <c r="W98" s="278">
        <f t="shared" si="118"/>
        <v>0</v>
      </c>
      <c r="X98" s="278">
        <f t="shared" si="118"/>
        <v>0</v>
      </c>
      <c r="Y98" s="278">
        <f>Z98+AA98</f>
        <v>0</v>
      </c>
      <c r="Z98" s="278"/>
      <c r="AA98" s="278"/>
      <c r="AB98" s="278">
        <f t="shared" ref="AB98:AB103" si="119">SUM(AC98:AE98)</f>
        <v>0</v>
      </c>
      <c r="AC98" s="278">
        <f t="shared" ref="AC98:AE103" si="120">P98</f>
        <v>0</v>
      </c>
      <c r="AD98" s="278">
        <f t="shared" si="120"/>
        <v>0</v>
      </c>
      <c r="AE98" s="278">
        <f t="shared" si="120"/>
        <v>0</v>
      </c>
      <c r="AF98" s="99"/>
      <c r="AG98" s="99"/>
      <c r="AH98" s="99"/>
      <c r="AI98" s="99"/>
      <c r="AJ98" s="99"/>
    </row>
    <row r="99" spans="1:36" s="100" customFormat="1" ht="14.25" customHeight="1">
      <c r="A99" s="279"/>
      <c r="B99" s="280"/>
      <c r="C99" s="280"/>
      <c r="D99" s="280" t="s">
        <v>264</v>
      </c>
      <c r="E99" s="281" t="s">
        <v>443</v>
      </c>
      <c r="F99" s="282">
        <f t="shared" si="93"/>
        <v>0</v>
      </c>
      <c r="G99" s="282">
        <f t="shared" si="94"/>
        <v>0</v>
      </c>
      <c r="H99" s="282"/>
      <c r="I99" s="282"/>
      <c r="J99" s="282"/>
      <c r="K99" s="282"/>
      <c r="L99" s="278">
        <f t="shared" ref="L99:L103" si="121">M99+N99</f>
        <v>0</v>
      </c>
      <c r="M99" s="282"/>
      <c r="N99" s="282"/>
      <c r="O99" s="278">
        <f t="shared" si="116"/>
        <v>0</v>
      </c>
      <c r="P99" s="282"/>
      <c r="Q99" s="282"/>
      <c r="R99" s="282"/>
      <c r="S99" s="282">
        <f t="shared" si="117"/>
        <v>0</v>
      </c>
      <c r="T99" s="278">
        <f t="shared" si="95"/>
        <v>0</v>
      </c>
      <c r="U99" s="282">
        <f t="shared" si="118"/>
        <v>0</v>
      </c>
      <c r="V99" s="282">
        <f t="shared" si="118"/>
        <v>0</v>
      </c>
      <c r="W99" s="282">
        <f t="shared" si="118"/>
        <v>0</v>
      </c>
      <c r="X99" s="278">
        <f t="shared" si="118"/>
        <v>0</v>
      </c>
      <c r="Y99" s="278">
        <f t="shared" ref="Y99:Y103" si="122">Z99+AA99</f>
        <v>0</v>
      </c>
      <c r="Z99" s="282"/>
      <c r="AA99" s="282"/>
      <c r="AB99" s="278">
        <f t="shared" si="119"/>
        <v>0</v>
      </c>
      <c r="AC99" s="282">
        <f t="shared" si="120"/>
        <v>0</v>
      </c>
      <c r="AD99" s="282">
        <f t="shared" si="120"/>
        <v>0</v>
      </c>
      <c r="AE99" s="282">
        <f t="shared" si="120"/>
        <v>0</v>
      </c>
      <c r="AF99" s="99"/>
      <c r="AG99" s="99"/>
      <c r="AH99" s="99"/>
      <c r="AI99" s="99"/>
      <c r="AJ99" s="99"/>
    </row>
    <row r="100" spans="1:36" s="100" customFormat="1" ht="14.25" customHeight="1">
      <c r="A100" s="279"/>
      <c r="B100" s="280"/>
      <c r="C100" s="280"/>
      <c r="D100" s="280" t="s">
        <v>265</v>
      </c>
      <c r="E100" s="281" t="s">
        <v>444</v>
      </c>
      <c r="F100" s="282">
        <f t="shared" si="93"/>
        <v>105516900</v>
      </c>
      <c r="G100" s="282">
        <f t="shared" si="94"/>
        <v>105516900</v>
      </c>
      <c r="H100" s="282">
        <v>0</v>
      </c>
      <c r="I100" s="282">
        <v>105516900</v>
      </c>
      <c r="J100" s="282"/>
      <c r="K100" s="282"/>
      <c r="L100" s="278">
        <f t="shared" si="121"/>
        <v>0</v>
      </c>
      <c r="M100" s="282"/>
      <c r="N100" s="282"/>
      <c r="O100" s="278">
        <f t="shared" si="116"/>
        <v>0</v>
      </c>
      <c r="P100" s="282"/>
      <c r="Q100" s="282"/>
      <c r="R100" s="282"/>
      <c r="S100" s="282"/>
      <c r="T100" s="278">
        <f t="shared" si="95"/>
        <v>105516900</v>
      </c>
      <c r="U100" s="282">
        <f t="shared" si="118"/>
        <v>0</v>
      </c>
      <c r="V100" s="282">
        <f t="shared" si="118"/>
        <v>105516900</v>
      </c>
      <c r="W100" s="282">
        <f t="shared" si="118"/>
        <v>0</v>
      </c>
      <c r="X100" s="278">
        <f t="shared" si="118"/>
        <v>0</v>
      </c>
      <c r="Y100" s="278">
        <f t="shared" si="122"/>
        <v>0</v>
      </c>
      <c r="Z100" s="282"/>
      <c r="AA100" s="282"/>
      <c r="AB100" s="278">
        <f t="shared" si="119"/>
        <v>0</v>
      </c>
      <c r="AC100" s="282">
        <f t="shared" si="120"/>
        <v>0</v>
      </c>
      <c r="AD100" s="282">
        <f t="shared" si="120"/>
        <v>0</v>
      </c>
      <c r="AE100" s="282">
        <f t="shared" si="120"/>
        <v>0</v>
      </c>
      <c r="AF100" s="99"/>
      <c r="AG100" s="99"/>
      <c r="AH100" s="99"/>
      <c r="AI100" s="99"/>
      <c r="AJ100" s="99"/>
    </row>
    <row r="101" spans="1:36" s="100" customFormat="1" ht="14.25" customHeight="1">
      <c r="A101" s="279"/>
      <c r="B101" s="280"/>
      <c r="C101" s="280"/>
      <c r="D101" s="280" t="s">
        <v>266</v>
      </c>
      <c r="E101" s="281" t="s">
        <v>445</v>
      </c>
      <c r="F101" s="282">
        <f t="shared" si="93"/>
        <v>0</v>
      </c>
      <c r="G101" s="282">
        <f t="shared" si="94"/>
        <v>0</v>
      </c>
      <c r="H101" s="282">
        <v>0</v>
      </c>
      <c r="I101" s="282"/>
      <c r="J101" s="282"/>
      <c r="K101" s="282"/>
      <c r="L101" s="278">
        <f t="shared" si="121"/>
        <v>0</v>
      </c>
      <c r="M101" s="282"/>
      <c r="N101" s="282"/>
      <c r="O101" s="278">
        <f t="shared" si="116"/>
        <v>0</v>
      </c>
      <c r="P101" s="282"/>
      <c r="Q101" s="282"/>
      <c r="R101" s="282"/>
      <c r="S101" s="282"/>
      <c r="T101" s="278">
        <f t="shared" si="95"/>
        <v>0</v>
      </c>
      <c r="U101" s="282">
        <f t="shared" si="118"/>
        <v>0</v>
      </c>
      <c r="V101" s="282">
        <f t="shared" si="118"/>
        <v>0</v>
      </c>
      <c r="W101" s="282">
        <f t="shared" si="118"/>
        <v>0</v>
      </c>
      <c r="X101" s="278">
        <f t="shared" si="118"/>
        <v>0</v>
      </c>
      <c r="Y101" s="278">
        <f t="shared" si="122"/>
        <v>0</v>
      </c>
      <c r="Z101" s="282"/>
      <c r="AA101" s="282"/>
      <c r="AB101" s="278">
        <f t="shared" si="119"/>
        <v>0</v>
      </c>
      <c r="AC101" s="282">
        <f t="shared" si="120"/>
        <v>0</v>
      </c>
      <c r="AD101" s="282">
        <f t="shared" si="120"/>
        <v>0</v>
      </c>
      <c r="AE101" s="282">
        <f t="shared" si="120"/>
        <v>0</v>
      </c>
      <c r="AF101" s="99"/>
      <c r="AG101" s="99"/>
      <c r="AH101" s="99"/>
      <c r="AI101" s="99"/>
      <c r="AJ101" s="99"/>
    </row>
    <row r="102" spans="1:36" s="100" customFormat="1" ht="14.25" customHeight="1">
      <c r="A102" s="279"/>
      <c r="B102" s="280"/>
      <c r="C102" s="280"/>
      <c r="D102" s="280" t="s">
        <v>267</v>
      </c>
      <c r="E102" s="281" t="s">
        <v>446</v>
      </c>
      <c r="F102" s="282">
        <f t="shared" si="93"/>
        <v>0</v>
      </c>
      <c r="G102" s="282">
        <f t="shared" si="94"/>
        <v>0</v>
      </c>
      <c r="H102" s="282">
        <v>0</v>
      </c>
      <c r="I102" s="282"/>
      <c r="J102" s="282"/>
      <c r="K102" s="282"/>
      <c r="L102" s="278">
        <f t="shared" si="121"/>
        <v>0</v>
      </c>
      <c r="M102" s="282"/>
      <c r="N102" s="282"/>
      <c r="O102" s="278">
        <f t="shared" si="116"/>
        <v>0</v>
      </c>
      <c r="P102" s="282"/>
      <c r="Q102" s="282"/>
      <c r="R102" s="282"/>
      <c r="S102" s="282"/>
      <c r="T102" s="278">
        <f t="shared" si="95"/>
        <v>0</v>
      </c>
      <c r="U102" s="282">
        <f t="shared" si="118"/>
        <v>0</v>
      </c>
      <c r="V102" s="282">
        <f t="shared" si="118"/>
        <v>0</v>
      </c>
      <c r="W102" s="282">
        <f t="shared" si="118"/>
        <v>0</v>
      </c>
      <c r="X102" s="278">
        <f t="shared" si="118"/>
        <v>0</v>
      </c>
      <c r="Y102" s="278">
        <f t="shared" si="122"/>
        <v>0</v>
      </c>
      <c r="Z102" s="282"/>
      <c r="AA102" s="282"/>
      <c r="AB102" s="278">
        <f t="shared" si="119"/>
        <v>0</v>
      </c>
      <c r="AC102" s="282">
        <f t="shared" si="120"/>
        <v>0</v>
      </c>
      <c r="AD102" s="282">
        <f t="shared" si="120"/>
        <v>0</v>
      </c>
      <c r="AE102" s="282">
        <f t="shared" si="120"/>
        <v>0</v>
      </c>
      <c r="AF102" s="99"/>
      <c r="AG102" s="99"/>
      <c r="AH102" s="99"/>
      <c r="AI102" s="99"/>
      <c r="AJ102" s="99"/>
    </row>
    <row r="103" spans="1:36" s="100" customFormat="1" ht="24">
      <c r="A103" s="286"/>
      <c r="B103" s="287"/>
      <c r="C103" s="287"/>
      <c r="D103" s="287" t="s">
        <v>268</v>
      </c>
      <c r="E103" s="283" t="s">
        <v>447</v>
      </c>
      <c r="F103" s="284">
        <f t="shared" si="93"/>
        <v>0</v>
      </c>
      <c r="G103" s="282">
        <f t="shared" si="94"/>
        <v>0</v>
      </c>
      <c r="H103" s="282">
        <v>0</v>
      </c>
      <c r="I103" s="282"/>
      <c r="J103" s="282"/>
      <c r="K103" s="282"/>
      <c r="L103" s="278">
        <f t="shared" si="121"/>
        <v>0</v>
      </c>
      <c r="M103" s="285"/>
      <c r="N103" s="285"/>
      <c r="O103" s="278">
        <f t="shared" si="116"/>
        <v>0</v>
      </c>
      <c r="P103" s="285"/>
      <c r="Q103" s="285"/>
      <c r="R103" s="285"/>
      <c r="S103" s="285">
        <f t="shared" si="117"/>
        <v>0</v>
      </c>
      <c r="T103" s="278">
        <f t="shared" si="95"/>
        <v>0</v>
      </c>
      <c r="U103" s="285">
        <f t="shared" si="118"/>
        <v>0</v>
      </c>
      <c r="V103" s="282">
        <f t="shared" si="118"/>
        <v>0</v>
      </c>
      <c r="W103" s="285">
        <f t="shared" si="118"/>
        <v>0</v>
      </c>
      <c r="X103" s="278">
        <f t="shared" si="118"/>
        <v>0</v>
      </c>
      <c r="Y103" s="278">
        <f t="shared" si="122"/>
        <v>0</v>
      </c>
      <c r="Z103" s="285"/>
      <c r="AA103" s="285"/>
      <c r="AB103" s="278">
        <f t="shared" si="119"/>
        <v>0</v>
      </c>
      <c r="AC103" s="285">
        <f t="shared" si="120"/>
        <v>0</v>
      </c>
      <c r="AD103" s="285">
        <f t="shared" si="120"/>
        <v>0</v>
      </c>
      <c r="AE103" s="285">
        <f t="shared" si="120"/>
        <v>0</v>
      </c>
      <c r="AF103" s="99"/>
      <c r="AG103" s="99"/>
      <c r="AH103" s="99"/>
      <c r="AI103" s="99"/>
      <c r="AJ103" s="99"/>
    </row>
    <row r="104" spans="1:36" s="98" customFormat="1" ht="24">
      <c r="A104" s="270"/>
      <c r="B104" s="270"/>
      <c r="C104" s="270" t="s">
        <v>269</v>
      </c>
      <c r="D104" s="270"/>
      <c r="E104" s="273" t="s">
        <v>448</v>
      </c>
      <c r="F104" s="272">
        <f t="shared" si="93"/>
        <v>19085000</v>
      </c>
      <c r="G104" s="272">
        <f t="shared" ref="G104:AE104" si="123">SUM(G105:G108)</f>
        <v>19085000</v>
      </c>
      <c r="H104" s="272">
        <f t="shared" si="123"/>
        <v>0</v>
      </c>
      <c r="I104" s="272">
        <f t="shared" si="123"/>
        <v>19085000</v>
      </c>
      <c r="J104" s="272">
        <f t="shared" si="123"/>
        <v>0</v>
      </c>
      <c r="K104" s="272">
        <f t="shared" si="123"/>
        <v>0</v>
      </c>
      <c r="L104" s="272">
        <f t="shared" si="123"/>
        <v>0</v>
      </c>
      <c r="M104" s="272">
        <f t="shared" si="123"/>
        <v>0</v>
      </c>
      <c r="N104" s="272">
        <f t="shared" si="123"/>
        <v>0</v>
      </c>
      <c r="O104" s="272">
        <f t="shared" si="123"/>
        <v>0</v>
      </c>
      <c r="P104" s="272">
        <f t="shared" si="123"/>
        <v>0</v>
      </c>
      <c r="Q104" s="272">
        <f t="shared" si="123"/>
        <v>0</v>
      </c>
      <c r="R104" s="272">
        <f t="shared" si="123"/>
        <v>0</v>
      </c>
      <c r="S104" s="272">
        <f t="shared" si="123"/>
        <v>19085000</v>
      </c>
      <c r="T104" s="272">
        <f t="shared" si="123"/>
        <v>19085000</v>
      </c>
      <c r="U104" s="272">
        <f t="shared" si="123"/>
        <v>0</v>
      </c>
      <c r="V104" s="272">
        <f t="shared" si="123"/>
        <v>19085000</v>
      </c>
      <c r="W104" s="272">
        <f t="shared" si="123"/>
        <v>0</v>
      </c>
      <c r="X104" s="272">
        <f t="shared" si="123"/>
        <v>0</v>
      </c>
      <c r="Y104" s="272">
        <f t="shared" si="123"/>
        <v>0</v>
      </c>
      <c r="Z104" s="272">
        <f t="shared" si="123"/>
        <v>0</v>
      </c>
      <c r="AA104" s="272">
        <f t="shared" si="123"/>
        <v>0</v>
      </c>
      <c r="AB104" s="272">
        <f t="shared" si="123"/>
        <v>0</v>
      </c>
      <c r="AC104" s="272">
        <f t="shared" si="123"/>
        <v>0</v>
      </c>
      <c r="AD104" s="272">
        <f t="shared" si="123"/>
        <v>0</v>
      </c>
      <c r="AE104" s="272">
        <f t="shared" si="123"/>
        <v>0</v>
      </c>
      <c r="AF104" s="97"/>
      <c r="AG104" s="97"/>
      <c r="AH104" s="97"/>
      <c r="AI104" s="97"/>
      <c r="AJ104" s="97"/>
    </row>
    <row r="105" spans="1:36" s="100" customFormat="1" ht="16.5" customHeight="1">
      <c r="A105" s="274"/>
      <c r="B105" s="275"/>
      <c r="C105" s="275"/>
      <c r="D105" s="275" t="s">
        <v>449</v>
      </c>
      <c r="E105" s="276" t="s">
        <v>442</v>
      </c>
      <c r="F105" s="277">
        <f t="shared" si="93"/>
        <v>0</v>
      </c>
      <c r="G105" s="282">
        <f t="shared" si="94"/>
        <v>0</v>
      </c>
      <c r="H105" s="282"/>
      <c r="I105" s="282"/>
      <c r="J105" s="282"/>
      <c r="K105" s="282"/>
      <c r="L105" s="278">
        <f>M105+N105</f>
        <v>0</v>
      </c>
      <c r="M105" s="278"/>
      <c r="N105" s="278"/>
      <c r="O105" s="278">
        <f>SUM(P105:R105)</f>
        <v>0</v>
      </c>
      <c r="P105" s="278"/>
      <c r="Q105" s="278"/>
      <c r="R105" s="278"/>
      <c r="S105" s="278"/>
      <c r="T105" s="278"/>
      <c r="U105" s="278"/>
      <c r="V105" s="278">
        <f>I105</f>
        <v>0</v>
      </c>
      <c r="W105" s="278">
        <f t="shared" ref="U105:X108" si="124">J105</f>
        <v>0</v>
      </c>
      <c r="X105" s="278">
        <f t="shared" si="124"/>
        <v>0</v>
      </c>
      <c r="Y105" s="278">
        <f>Z105+AA105</f>
        <v>0</v>
      </c>
      <c r="Z105" s="278"/>
      <c r="AA105" s="278"/>
      <c r="AB105" s="278">
        <f>SUM(AC105:AE105)</f>
        <v>0</v>
      </c>
      <c r="AC105" s="278">
        <f t="shared" ref="AC105:AE108" si="125">P105</f>
        <v>0</v>
      </c>
      <c r="AD105" s="278">
        <f t="shared" si="125"/>
        <v>0</v>
      </c>
      <c r="AE105" s="278">
        <f t="shared" si="125"/>
        <v>0</v>
      </c>
      <c r="AF105" s="99"/>
      <c r="AG105" s="99"/>
      <c r="AH105" s="99"/>
      <c r="AI105" s="99"/>
      <c r="AJ105" s="99"/>
    </row>
    <row r="106" spans="1:36" s="100" customFormat="1" ht="12">
      <c r="A106" s="279"/>
      <c r="B106" s="280"/>
      <c r="C106" s="280"/>
      <c r="D106" s="275" t="s">
        <v>450</v>
      </c>
      <c r="E106" s="281" t="s">
        <v>451</v>
      </c>
      <c r="F106" s="282">
        <f t="shared" si="93"/>
        <v>0</v>
      </c>
      <c r="G106" s="282">
        <f t="shared" si="94"/>
        <v>0</v>
      </c>
      <c r="H106" s="282"/>
      <c r="I106" s="282"/>
      <c r="J106" s="282"/>
      <c r="K106" s="282"/>
      <c r="L106" s="278">
        <f t="shared" ref="L106:L108" si="126">M106+N106</f>
        <v>0</v>
      </c>
      <c r="M106" s="282"/>
      <c r="N106" s="282"/>
      <c r="O106" s="278">
        <f>SUM(P106:R106)</f>
        <v>0</v>
      </c>
      <c r="P106" s="282"/>
      <c r="Q106" s="282"/>
      <c r="R106" s="282"/>
      <c r="S106" s="282">
        <f>F106</f>
        <v>0</v>
      </c>
      <c r="T106" s="278">
        <f t="shared" si="95"/>
        <v>0</v>
      </c>
      <c r="U106" s="282">
        <f t="shared" si="124"/>
        <v>0</v>
      </c>
      <c r="V106" s="282">
        <f t="shared" si="124"/>
        <v>0</v>
      </c>
      <c r="W106" s="282">
        <f t="shared" si="124"/>
        <v>0</v>
      </c>
      <c r="X106" s="278">
        <f t="shared" si="124"/>
        <v>0</v>
      </c>
      <c r="Y106" s="278">
        <f t="shared" ref="Y106:Y107" si="127">Z106+AA106</f>
        <v>0</v>
      </c>
      <c r="Z106" s="282"/>
      <c r="AA106" s="282"/>
      <c r="AB106" s="278">
        <f>SUM(AC106:AE106)</f>
        <v>0</v>
      </c>
      <c r="AC106" s="282">
        <f t="shared" si="125"/>
        <v>0</v>
      </c>
      <c r="AD106" s="282">
        <f t="shared" si="125"/>
        <v>0</v>
      </c>
      <c r="AE106" s="282">
        <f t="shared" si="125"/>
        <v>0</v>
      </c>
      <c r="AF106" s="99"/>
      <c r="AG106" s="99"/>
      <c r="AH106" s="99"/>
      <c r="AI106" s="99"/>
      <c r="AJ106" s="99"/>
    </row>
    <row r="107" spans="1:36" s="100" customFormat="1" ht="12">
      <c r="A107" s="279"/>
      <c r="B107" s="280"/>
      <c r="C107" s="280"/>
      <c r="D107" s="275" t="s">
        <v>270</v>
      </c>
      <c r="E107" s="281" t="s">
        <v>444</v>
      </c>
      <c r="F107" s="282">
        <f t="shared" si="93"/>
        <v>0</v>
      </c>
      <c r="G107" s="282">
        <f t="shared" si="94"/>
        <v>0</v>
      </c>
      <c r="H107" s="282"/>
      <c r="I107" s="282"/>
      <c r="J107" s="282"/>
      <c r="K107" s="282"/>
      <c r="L107" s="278">
        <f t="shared" si="126"/>
        <v>0</v>
      </c>
      <c r="M107" s="282"/>
      <c r="N107" s="282"/>
      <c r="O107" s="278">
        <f>SUM(P107:R107)</f>
        <v>0</v>
      </c>
      <c r="P107" s="282"/>
      <c r="Q107" s="282"/>
      <c r="R107" s="282"/>
      <c r="S107" s="282">
        <f>F107</f>
        <v>0</v>
      </c>
      <c r="T107" s="278">
        <f t="shared" si="95"/>
        <v>0</v>
      </c>
      <c r="U107" s="282">
        <f t="shared" si="124"/>
        <v>0</v>
      </c>
      <c r="V107" s="282">
        <f t="shared" si="124"/>
        <v>0</v>
      </c>
      <c r="W107" s="282">
        <f t="shared" si="124"/>
        <v>0</v>
      </c>
      <c r="X107" s="278">
        <f t="shared" si="124"/>
        <v>0</v>
      </c>
      <c r="Y107" s="278">
        <f t="shared" si="127"/>
        <v>0</v>
      </c>
      <c r="Z107" s="282"/>
      <c r="AA107" s="282"/>
      <c r="AB107" s="278">
        <f>SUM(AC107:AE107)</f>
        <v>0</v>
      </c>
      <c r="AC107" s="282">
        <f t="shared" si="125"/>
        <v>0</v>
      </c>
      <c r="AD107" s="282">
        <f t="shared" si="125"/>
        <v>0</v>
      </c>
      <c r="AE107" s="282">
        <f t="shared" si="125"/>
        <v>0</v>
      </c>
      <c r="AF107" s="99"/>
      <c r="AG107" s="99"/>
      <c r="AH107" s="99"/>
      <c r="AI107" s="99"/>
      <c r="AJ107" s="99"/>
    </row>
    <row r="108" spans="1:36" s="102" customFormat="1" ht="12">
      <c r="A108" s="279"/>
      <c r="B108" s="280"/>
      <c r="C108" s="280"/>
      <c r="D108" s="280" t="s">
        <v>452</v>
      </c>
      <c r="E108" s="281" t="s">
        <v>453</v>
      </c>
      <c r="F108" s="284">
        <f t="shared" si="93"/>
        <v>19085000</v>
      </c>
      <c r="G108" s="282">
        <f t="shared" si="94"/>
        <v>19085000</v>
      </c>
      <c r="H108" s="282">
        <v>0</v>
      </c>
      <c r="I108" s="282">
        <v>19085000</v>
      </c>
      <c r="J108" s="282"/>
      <c r="K108" s="282"/>
      <c r="L108" s="278">
        <f t="shared" si="126"/>
        <v>0</v>
      </c>
      <c r="M108" s="285"/>
      <c r="N108" s="285"/>
      <c r="O108" s="278">
        <f>SUM(P108:R108)</f>
        <v>0</v>
      </c>
      <c r="P108" s="285"/>
      <c r="Q108" s="285"/>
      <c r="R108" s="285"/>
      <c r="S108" s="285">
        <f>F108</f>
        <v>19085000</v>
      </c>
      <c r="T108" s="278">
        <f t="shared" si="95"/>
        <v>19085000</v>
      </c>
      <c r="U108" s="285">
        <f t="shared" si="124"/>
        <v>0</v>
      </c>
      <c r="V108" s="285">
        <f t="shared" si="124"/>
        <v>19085000</v>
      </c>
      <c r="W108" s="285">
        <f t="shared" si="124"/>
        <v>0</v>
      </c>
      <c r="X108" s="278">
        <f t="shared" si="124"/>
        <v>0</v>
      </c>
      <c r="Y108" s="278">
        <f>Z108+AA108</f>
        <v>0</v>
      </c>
      <c r="Z108" s="285"/>
      <c r="AA108" s="285"/>
      <c r="AB108" s="278">
        <f>SUM(AC108:AE108)</f>
        <v>0</v>
      </c>
      <c r="AC108" s="285">
        <f t="shared" si="125"/>
        <v>0</v>
      </c>
      <c r="AD108" s="285">
        <f t="shared" si="125"/>
        <v>0</v>
      </c>
      <c r="AE108" s="285">
        <f t="shared" si="125"/>
        <v>0</v>
      </c>
      <c r="AF108" s="101"/>
      <c r="AG108" s="101"/>
      <c r="AH108" s="101"/>
      <c r="AI108" s="101"/>
      <c r="AJ108" s="101"/>
    </row>
    <row r="109" spans="1:36" s="104" customFormat="1" ht="24">
      <c r="A109" s="270"/>
      <c r="B109" s="270"/>
      <c r="C109" s="270" t="s">
        <v>271</v>
      </c>
      <c r="D109" s="270" t="s">
        <v>85</v>
      </c>
      <c r="E109" s="273" t="s">
        <v>454</v>
      </c>
      <c r="F109" s="272">
        <f t="shared" si="93"/>
        <v>359989700</v>
      </c>
      <c r="G109" s="272">
        <f t="shared" ref="G109:AE109" si="128">SUM(G110:G113)</f>
        <v>70423600</v>
      </c>
      <c r="H109" s="272">
        <f t="shared" si="128"/>
        <v>0</v>
      </c>
      <c r="I109" s="272">
        <f t="shared" si="128"/>
        <v>70423600</v>
      </c>
      <c r="J109" s="272">
        <f t="shared" si="128"/>
        <v>0</v>
      </c>
      <c r="K109" s="272">
        <f t="shared" si="128"/>
        <v>0</v>
      </c>
      <c r="L109" s="272">
        <f t="shared" si="128"/>
        <v>223371400</v>
      </c>
      <c r="M109" s="272">
        <f t="shared" si="128"/>
        <v>223371400</v>
      </c>
      <c r="N109" s="272">
        <f t="shared" si="128"/>
        <v>0</v>
      </c>
      <c r="O109" s="272">
        <f t="shared" si="128"/>
        <v>66194700</v>
      </c>
      <c r="P109" s="272">
        <f t="shared" si="128"/>
        <v>0</v>
      </c>
      <c r="Q109" s="272">
        <f t="shared" si="128"/>
        <v>0</v>
      </c>
      <c r="R109" s="272">
        <f t="shared" si="128"/>
        <v>66194700</v>
      </c>
      <c r="S109" s="272">
        <f t="shared" si="128"/>
        <v>0</v>
      </c>
      <c r="T109" s="272">
        <f t="shared" si="128"/>
        <v>70423600</v>
      </c>
      <c r="U109" s="272">
        <f t="shared" si="128"/>
        <v>0</v>
      </c>
      <c r="V109" s="272">
        <f t="shared" si="128"/>
        <v>70423600</v>
      </c>
      <c r="W109" s="272">
        <f t="shared" si="128"/>
        <v>0</v>
      </c>
      <c r="X109" s="272">
        <f t="shared" si="128"/>
        <v>0</v>
      </c>
      <c r="Y109" s="272">
        <f t="shared" si="128"/>
        <v>223371400</v>
      </c>
      <c r="Z109" s="272">
        <f t="shared" si="128"/>
        <v>223371400</v>
      </c>
      <c r="AA109" s="272">
        <f t="shared" si="128"/>
        <v>0</v>
      </c>
      <c r="AB109" s="272">
        <f t="shared" si="128"/>
        <v>66194700</v>
      </c>
      <c r="AC109" s="272">
        <f t="shared" si="128"/>
        <v>0</v>
      </c>
      <c r="AD109" s="272">
        <f t="shared" si="128"/>
        <v>0</v>
      </c>
      <c r="AE109" s="272">
        <f t="shared" si="128"/>
        <v>66194700</v>
      </c>
      <c r="AF109" s="103"/>
      <c r="AG109" s="103"/>
      <c r="AH109" s="103"/>
      <c r="AI109" s="103"/>
      <c r="AJ109" s="103"/>
    </row>
    <row r="110" spans="1:36" s="100" customFormat="1" ht="20.25" customHeight="1">
      <c r="A110" s="274"/>
      <c r="B110" s="275"/>
      <c r="C110" s="275"/>
      <c r="D110" s="275" t="s">
        <v>272</v>
      </c>
      <c r="E110" s="276" t="s">
        <v>455</v>
      </c>
      <c r="F110" s="277">
        <f t="shared" si="93"/>
        <v>135834700</v>
      </c>
      <c r="G110" s="282">
        <f t="shared" si="94"/>
        <v>0</v>
      </c>
      <c r="H110" s="282">
        <v>0</v>
      </c>
      <c r="I110" s="282"/>
      <c r="J110" s="282"/>
      <c r="K110" s="282"/>
      <c r="L110" s="278">
        <f>M110+N110</f>
        <v>69640000</v>
      </c>
      <c r="M110" s="278">
        <v>69640000</v>
      </c>
      <c r="N110" s="278"/>
      <c r="O110" s="278">
        <f>SUM(P110:R110)</f>
        <v>66194700</v>
      </c>
      <c r="P110" s="278">
        <v>0</v>
      </c>
      <c r="Q110" s="278"/>
      <c r="R110" s="278">
        <v>66194700</v>
      </c>
      <c r="S110" s="278"/>
      <c r="T110" s="278">
        <f t="shared" si="95"/>
        <v>0</v>
      </c>
      <c r="U110" s="278">
        <f t="shared" ref="U110:X113" si="129">H110</f>
        <v>0</v>
      </c>
      <c r="V110" s="278">
        <f>I110</f>
        <v>0</v>
      </c>
      <c r="W110" s="278">
        <f t="shared" si="129"/>
        <v>0</v>
      </c>
      <c r="X110" s="278">
        <f t="shared" si="129"/>
        <v>0</v>
      </c>
      <c r="Y110" s="278">
        <f>Z110+AA110</f>
        <v>69640000</v>
      </c>
      <c r="Z110" s="278">
        <f>M110</f>
        <v>69640000</v>
      </c>
      <c r="AA110" s="278"/>
      <c r="AB110" s="278">
        <f>SUM(AC110:AE110)</f>
        <v>66194700</v>
      </c>
      <c r="AC110" s="278">
        <f t="shared" ref="AC110:AE113" si="130">P110</f>
        <v>0</v>
      </c>
      <c r="AD110" s="278">
        <f t="shared" si="130"/>
        <v>0</v>
      </c>
      <c r="AE110" s="278">
        <f t="shared" si="130"/>
        <v>66194700</v>
      </c>
      <c r="AF110" s="99"/>
      <c r="AG110" s="99"/>
      <c r="AH110" s="99"/>
      <c r="AI110" s="99"/>
      <c r="AJ110" s="99"/>
    </row>
    <row r="111" spans="1:36" s="100" customFormat="1" ht="12">
      <c r="A111" s="279"/>
      <c r="B111" s="280"/>
      <c r="C111" s="280"/>
      <c r="D111" s="280" t="s">
        <v>273</v>
      </c>
      <c r="E111" s="281" t="s">
        <v>456</v>
      </c>
      <c r="F111" s="282">
        <f t="shared" si="93"/>
        <v>0</v>
      </c>
      <c r="G111" s="282">
        <f t="shared" si="94"/>
        <v>0</v>
      </c>
      <c r="H111" s="282">
        <v>0</v>
      </c>
      <c r="I111" s="282"/>
      <c r="J111" s="282"/>
      <c r="K111" s="282"/>
      <c r="L111" s="278">
        <f t="shared" ref="L111:L113" si="131">M111+N111</f>
        <v>0</v>
      </c>
      <c r="M111" s="282"/>
      <c r="N111" s="282"/>
      <c r="O111" s="278">
        <f>SUM(P111:R111)</f>
        <v>0</v>
      </c>
      <c r="P111" s="282"/>
      <c r="Q111" s="282"/>
      <c r="R111" s="282"/>
      <c r="S111" s="282"/>
      <c r="T111" s="278">
        <f t="shared" si="95"/>
        <v>0</v>
      </c>
      <c r="U111" s="282">
        <f t="shared" si="129"/>
        <v>0</v>
      </c>
      <c r="V111" s="278">
        <f t="shared" ref="V111:V113" si="132">I111</f>
        <v>0</v>
      </c>
      <c r="W111" s="282">
        <f t="shared" si="129"/>
        <v>0</v>
      </c>
      <c r="X111" s="278">
        <f t="shared" si="129"/>
        <v>0</v>
      </c>
      <c r="Y111" s="278">
        <f t="shared" ref="Y111:Y113" si="133">Z111+AA111</f>
        <v>0</v>
      </c>
      <c r="Z111" s="278">
        <f t="shared" ref="Z111:Z113" si="134">M111</f>
        <v>0</v>
      </c>
      <c r="AA111" s="282"/>
      <c r="AB111" s="278">
        <f>SUM(AC111:AE111)</f>
        <v>0</v>
      </c>
      <c r="AC111" s="282">
        <f t="shared" si="130"/>
        <v>0</v>
      </c>
      <c r="AD111" s="282">
        <f t="shared" si="130"/>
        <v>0</v>
      </c>
      <c r="AE111" s="282">
        <f t="shared" si="130"/>
        <v>0</v>
      </c>
      <c r="AF111" s="99"/>
      <c r="AG111" s="99"/>
      <c r="AH111" s="99"/>
      <c r="AI111" s="99"/>
      <c r="AJ111" s="99"/>
    </row>
    <row r="112" spans="1:36" s="100" customFormat="1" ht="24">
      <c r="A112" s="279"/>
      <c r="B112" s="280"/>
      <c r="C112" s="280"/>
      <c r="D112" s="280" t="s">
        <v>457</v>
      </c>
      <c r="E112" s="281" t="s">
        <v>458</v>
      </c>
      <c r="F112" s="282">
        <f t="shared" si="93"/>
        <v>0</v>
      </c>
      <c r="G112" s="282">
        <f t="shared" si="94"/>
        <v>0</v>
      </c>
      <c r="H112" s="282"/>
      <c r="I112" s="282"/>
      <c r="J112" s="282"/>
      <c r="K112" s="282"/>
      <c r="L112" s="278">
        <f t="shared" si="131"/>
        <v>0</v>
      </c>
      <c r="M112" s="282"/>
      <c r="N112" s="282"/>
      <c r="O112" s="278">
        <f>SUM(P112:R112)</f>
        <v>0</v>
      </c>
      <c r="P112" s="282"/>
      <c r="Q112" s="282"/>
      <c r="R112" s="282"/>
      <c r="S112" s="282"/>
      <c r="T112" s="278">
        <f t="shared" si="95"/>
        <v>0</v>
      </c>
      <c r="U112" s="282">
        <f t="shared" si="129"/>
        <v>0</v>
      </c>
      <c r="V112" s="278">
        <f t="shared" si="132"/>
        <v>0</v>
      </c>
      <c r="W112" s="282">
        <f t="shared" si="129"/>
        <v>0</v>
      </c>
      <c r="X112" s="278">
        <f t="shared" si="129"/>
        <v>0</v>
      </c>
      <c r="Y112" s="278">
        <f t="shared" si="133"/>
        <v>0</v>
      </c>
      <c r="Z112" s="278">
        <f t="shared" si="134"/>
        <v>0</v>
      </c>
      <c r="AA112" s="282"/>
      <c r="AB112" s="278">
        <f>SUM(AC112:AE112)</f>
        <v>0</v>
      </c>
      <c r="AC112" s="282">
        <f t="shared" si="130"/>
        <v>0</v>
      </c>
      <c r="AD112" s="282">
        <f t="shared" si="130"/>
        <v>0</v>
      </c>
      <c r="AE112" s="282">
        <f t="shared" si="130"/>
        <v>0</v>
      </c>
      <c r="AF112" s="99"/>
      <c r="AG112" s="99"/>
      <c r="AH112" s="99"/>
      <c r="AI112" s="99"/>
      <c r="AJ112" s="99"/>
    </row>
    <row r="113" spans="1:36" s="100" customFormat="1" ht="12">
      <c r="A113" s="286"/>
      <c r="B113" s="287"/>
      <c r="C113" s="287"/>
      <c r="D113" s="287" t="s">
        <v>274</v>
      </c>
      <c r="E113" s="283" t="s">
        <v>358</v>
      </c>
      <c r="F113" s="284">
        <f t="shared" si="93"/>
        <v>224155000</v>
      </c>
      <c r="G113" s="282">
        <f t="shared" si="94"/>
        <v>70423600</v>
      </c>
      <c r="H113" s="282">
        <v>0</v>
      </c>
      <c r="I113" s="282">
        <v>70423600</v>
      </c>
      <c r="J113" s="282"/>
      <c r="K113" s="282"/>
      <c r="L113" s="278">
        <f t="shared" si="131"/>
        <v>153731400</v>
      </c>
      <c r="M113" s="285">
        <v>153731400</v>
      </c>
      <c r="N113" s="285"/>
      <c r="O113" s="278">
        <f>SUM(P113:R113)</f>
        <v>0</v>
      </c>
      <c r="P113" s="285"/>
      <c r="Q113" s="285"/>
      <c r="R113" s="285"/>
      <c r="S113" s="285"/>
      <c r="T113" s="278">
        <f t="shared" si="95"/>
        <v>70423600</v>
      </c>
      <c r="U113" s="282">
        <f t="shared" si="129"/>
        <v>0</v>
      </c>
      <c r="V113" s="278">
        <f t="shared" si="132"/>
        <v>70423600</v>
      </c>
      <c r="W113" s="282">
        <f t="shared" si="129"/>
        <v>0</v>
      </c>
      <c r="X113" s="278">
        <f t="shared" si="129"/>
        <v>0</v>
      </c>
      <c r="Y113" s="278">
        <f t="shared" si="133"/>
        <v>153731400</v>
      </c>
      <c r="Z113" s="278">
        <f t="shared" si="134"/>
        <v>153731400</v>
      </c>
      <c r="AA113" s="285"/>
      <c r="AB113" s="278">
        <f>SUM(AC113:AE113)</f>
        <v>0</v>
      </c>
      <c r="AC113" s="282">
        <f t="shared" si="130"/>
        <v>0</v>
      </c>
      <c r="AD113" s="282">
        <f t="shared" si="130"/>
        <v>0</v>
      </c>
      <c r="AE113" s="282">
        <f t="shared" si="130"/>
        <v>0</v>
      </c>
      <c r="AF113" s="99"/>
      <c r="AG113" s="99"/>
      <c r="AH113" s="99"/>
      <c r="AI113" s="99"/>
      <c r="AJ113" s="99"/>
    </row>
    <row r="114" spans="1:36" s="100" customFormat="1" ht="15.75" customHeight="1">
      <c r="A114" s="270"/>
      <c r="B114" s="270"/>
      <c r="C114" s="270" t="s">
        <v>275</v>
      </c>
      <c r="D114" s="270" t="s">
        <v>85</v>
      </c>
      <c r="E114" s="273" t="s">
        <v>459</v>
      </c>
      <c r="F114" s="272">
        <f t="shared" si="93"/>
        <v>0</v>
      </c>
      <c r="G114" s="272">
        <f t="shared" ref="G114:AE114" si="135">SUM(G115:G119)</f>
        <v>0</v>
      </c>
      <c r="H114" s="272">
        <f t="shared" si="135"/>
        <v>0</v>
      </c>
      <c r="I114" s="272">
        <f t="shared" si="135"/>
        <v>0</v>
      </c>
      <c r="J114" s="272">
        <f t="shared" si="135"/>
        <v>0</v>
      </c>
      <c r="K114" s="272">
        <f t="shared" si="135"/>
        <v>0</v>
      </c>
      <c r="L114" s="272">
        <f t="shared" si="135"/>
        <v>0</v>
      </c>
      <c r="M114" s="272">
        <f t="shared" si="135"/>
        <v>0</v>
      </c>
      <c r="N114" s="272">
        <f t="shared" si="135"/>
        <v>0</v>
      </c>
      <c r="O114" s="272">
        <f t="shared" si="135"/>
        <v>0</v>
      </c>
      <c r="P114" s="272">
        <f t="shared" si="135"/>
        <v>0</v>
      </c>
      <c r="Q114" s="272">
        <f t="shared" si="135"/>
        <v>0</v>
      </c>
      <c r="R114" s="272">
        <f t="shared" si="135"/>
        <v>0</v>
      </c>
      <c r="S114" s="272">
        <f t="shared" si="135"/>
        <v>0</v>
      </c>
      <c r="T114" s="272">
        <f t="shared" si="135"/>
        <v>0</v>
      </c>
      <c r="U114" s="272">
        <f t="shared" si="135"/>
        <v>0</v>
      </c>
      <c r="V114" s="272">
        <f t="shared" si="135"/>
        <v>0</v>
      </c>
      <c r="W114" s="272">
        <f t="shared" si="135"/>
        <v>0</v>
      </c>
      <c r="X114" s="272">
        <f t="shared" si="135"/>
        <v>0</v>
      </c>
      <c r="Y114" s="272">
        <f t="shared" si="135"/>
        <v>0</v>
      </c>
      <c r="Z114" s="272">
        <f t="shared" si="135"/>
        <v>0</v>
      </c>
      <c r="AA114" s="272">
        <f t="shared" si="135"/>
        <v>0</v>
      </c>
      <c r="AB114" s="272">
        <f t="shared" si="135"/>
        <v>0</v>
      </c>
      <c r="AC114" s="272">
        <f t="shared" si="135"/>
        <v>0</v>
      </c>
      <c r="AD114" s="272">
        <f t="shared" si="135"/>
        <v>0</v>
      </c>
      <c r="AE114" s="272">
        <f t="shared" si="135"/>
        <v>0</v>
      </c>
      <c r="AF114" s="99"/>
      <c r="AG114" s="99"/>
      <c r="AH114" s="99"/>
      <c r="AI114" s="99"/>
      <c r="AJ114" s="99"/>
    </row>
    <row r="115" spans="1:36" s="100" customFormat="1" ht="12">
      <c r="A115" s="274"/>
      <c r="B115" s="275"/>
      <c r="C115" s="275"/>
      <c r="D115" s="275" t="s">
        <v>460</v>
      </c>
      <c r="E115" s="276" t="s">
        <v>461</v>
      </c>
      <c r="F115" s="277">
        <f t="shared" si="93"/>
        <v>0</v>
      </c>
      <c r="G115" s="282">
        <f t="shared" si="94"/>
        <v>0</v>
      </c>
      <c r="H115" s="282"/>
      <c r="I115" s="282"/>
      <c r="J115" s="282"/>
      <c r="K115" s="282"/>
      <c r="L115" s="278">
        <f>M115+N115</f>
        <v>0</v>
      </c>
      <c r="M115" s="278"/>
      <c r="N115" s="278"/>
      <c r="O115" s="278">
        <f>SUM(P115:R115)</f>
        <v>0</v>
      </c>
      <c r="P115" s="278"/>
      <c r="Q115" s="278"/>
      <c r="R115" s="278"/>
      <c r="S115" s="278">
        <f>F115</f>
        <v>0</v>
      </c>
      <c r="T115" s="278">
        <f t="shared" si="95"/>
        <v>0</v>
      </c>
      <c r="U115" s="278">
        <f t="shared" ref="U115:X119" si="136">H115</f>
        <v>0</v>
      </c>
      <c r="V115" s="278">
        <f t="shared" si="136"/>
        <v>0</v>
      </c>
      <c r="W115" s="278">
        <f t="shared" si="136"/>
        <v>0</v>
      </c>
      <c r="X115" s="278">
        <f t="shared" si="136"/>
        <v>0</v>
      </c>
      <c r="Y115" s="278">
        <f>Z115+AA115</f>
        <v>0</v>
      </c>
      <c r="Z115" s="278"/>
      <c r="AA115" s="278"/>
      <c r="AB115" s="278">
        <f>SUM(AC115:AE115)</f>
        <v>0</v>
      </c>
      <c r="AC115" s="278">
        <f t="shared" ref="AC115:AE119" si="137">P115</f>
        <v>0</v>
      </c>
      <c r="AD115" s="278">
        <f t="shared" si="137"/>
        <v>0</v>
      </c>
      <c r="AE115" s="278">
        <f t="shared" si="137"/>
        <v>0</v>
      </c>
      <c r="AF115" s="99"/>
      <c r="AG115" s="99"/>
      <c r="AH115" s="99"/>
      <c r="AI115" s="99"/>
      <c r="AJ115" s="99"/>
    </row>
    <row r="116" spans="1:36" s="100" customFormat="1" ht="12">
      <c r="A116" s="279"/>
      <c r="B116" s="280"/>
      <c r="C116" s="280"/>
      <c r="D116" s="275" t="s">
        <v>462</v>
      </c>
      <c r="E116" s="299" t="s">
        <v>536</v>
      </c>
      <c r="F116" s="282">
        <f t="shared" si="93"/>
        <v>0</v>
      </c>
      <c r="G116" s="282">
        <f t="shared" si="94"/>
        <v>0</v>
      </c>
      <c r="H116" s="282"/>
      <c r="I116" s="282"/>
      <c r="J116" s="282"/>
      <c r="K116" s="282"/>
      <c r="L116" s="278">
        <f t="shared" ref="L116:L119" si="138">M116+N116</f>
        <v>0</v>
      </c>
      <c r="M116" s="282"/>
      <c r="N116" s="282"/>
      <c r="O116" s="278">
        <f>SUM(P116:R116)</f>
        <v>0</v>
      </c>
      <c r="P116" s="282"/>
      <c r="Q116" s="282"/>
      <c r="R116" s="282"/>
      <c r="S116" s="282">
        <f>F116</f>
        <v>0</v>
      </c>
      <c r="T116" s="278">
        <f t="shared" si="95"/>
        <v>0</v>
      </c>
      <c r="U116" s="282">
        <f t="shared" si="136"/>
        <v>0</v>
      </c>
      <c r="V116" s="282">
        <f t="shared" si="136"/>
        <v>0</v>
      </c>
      <c r="W116" s="282">
        <f t="shared" si="136"/>
        <v>0</v>
      </c>
      <c r="X116" s="278">
        <f t="shared" si="136"/>
        <v>0</v>
      </c>
      <c r="Y116" s="278">
        <f t="shared" ref="Y116:Y119" si="139">Z116+AA116</f>
        <v>0</v>
      </c>
      <c r="Z116" s="282"/>
      <c r="AA116" s="282"/>
      <c r="AB116" s="278">
        <f>SUM(AC116:AE116)</f>
        <v>0</v>
      </c>
      <c r="AC116" s="282">
        <f t="shared" si="137"/>
        <v>0</v>
      </c>
      <c r="AD116" s="282">
        <f t="shared" si="137"/>
        <v>0</v>
      </c>
      <c r="AE116" s="282">
        <f t="shared" si="137"/>
        <v>0</v>
      </c>
      <c r="AF116" s="99"/>
      <c r="AG116" s="99"/>
      <c r="AH116" s="99"/>
      <c r="AI116" s="99"/>
      <c r="AJ116" s="99"/>
    </row>
    <row r="117" spans="1:36" s="98" customFormat="1" ht="24">
      <c r="A117" s="279"/>
      <c r="B117" s="280"/>
      <c r="C117" s="280"/>
      <c r="D117" s="275" t="s">
        <v>276</v>
      </c>
      <c r="E117" s="281" t="s">
        <v>463</v>
      </c>
      <c r="F117" s="282">
        <f t="shared" si="93"/>
        <v>0</v>
      </c>
      <c r="G117" s="282">
        <f t="shared" si="94"/>
        <v>0</v>
      </c>
      <c r="H117" s="282">
        <v>0</v>
      </c>
      <c r="I117" s="282"/>
      <c r="J117" s="282"/>
      <c r="K117" s="282"/>
      <c r="L117" s="278">
        <f t="shared" si="138"/>
        <v>0</v>
      </c>
      <c r="M117" s="282">
        <v>0</v>
      </c>
      <c r="N117" s="282"/>
      <c r="O117" s="278">
        <f>SUM(P117:R117)</f>
        <v>0</v>
      </c>
      <c r="P117" s="282"/>
      <c r="Q117" s="282"/>
      <c r="R117" s="282"/>
      <c r="S117" s="282"/>
      <c r="T117" s="278">
        <f t="shared" si="95"/>
        <v>0</v>
      </c>
      <c r="U117" s="282">
        <f t="shared" si="136"/>
        <v>0</v>
      </c>
      <c r="V117" s="282">
        <f t="shared" si="136"/>
        <v>0</v>
      </c>
      <c r="W117" s="282">
        <f t="shared" si="136"/>
        <v>0</v>
      </c>
      <c r="X117" s="278">
        <f t="shared" si="136"/>
        <v>0</v>
      </c>
      <c r="Y117" s="278">
        <f t="shared" si="139"/>
        <v>0</v>
      </c>
      <c r="Z117" s="282"/>
      <c r="AA117" s="282"/>
      <c r="AB117" s="278">
        <f>SUM(AC117:AE117)</f>
        <v>0</v>
      </c>
      <c r="AC117" s="282">
        <f t="shared" si="137"/>
        <v>0</v>
      </c>
      <c r="AD117" s="282">
        <f t="shared" si="137"/>
        <v>0</v>
      </c>
      <c r="AE117" s="282">
        <f t="shared" si="137"/>
        <v>0</v>
      </c>
      <c r="AF117" s="97"/>
      <c r="AG117" s="97"/>
      <c r="AH117" s="97"/>
      <c r="AI117" s="97"/>
      <c r="AJ117" s="97"/>
    </row>
    <row r="118" spans="1:36" s="100" customFormat="1" ht="12">
      <c r="A118" s="279"/>
      <c r="B118" s="280"/>
      <c r="C118" s="280"/>
      <c r="D118" s="275" t="s">
        <v>464</v>
      </c>
      <c r="E118" s="281" t="s">
        <v>465</v>
      </c>
      <c r="F118" s="282">
        <f t="shared" si="93"/>
        <v>0</v>
      </c>
      <c r="G118" s="282">
        <f t="shared" si="94"/>
        <v>0</v>
      </c>
      <c r="H118" s="282"/>
      <c r="I118" s="282"/>
      <c r="J118" s="282"/>
      <c r="K118" s="282"/>
      <c r="L118" s="278">
        <f t="shared" si="138"/>
        <v>0</v>
      </c>
      <c r="M118" s="282"/>
      <c r="N118" s="282"/>
      <c r="O118" s="278">
        <f>SUM(P118:R118)</f>
        <v>0</v>
      </c>
      <c r="P118" s="282"/>
      <c r="Q118" s="282"/>
      <c r="R118" s="282"/>
      <c r="S118" s="282">
        <f>F118</f>
        <v>0</v>
      </c>
      <c r="T118" s="278">
        <f t="shared" si="95"/>
        <v>0</v>
      </c>
      <c r="U118" s="282">
        <f t="shared" si="136"/>
        <v>0</v>
      </c>
      <c r="V118" s="282">
        <f t="shared" si="136"/>
        <v>0</v>
      </c>
      <c r="W118" s="282">
        <f t="shared" si="136"/>
        <v>0</v>
      </c>
      <c r="X118" s="278">
        <f t="shared" si="136"/>
        <v>0</v>
      </c>
      <c r="Y118" s="278">
        <f t="shared" si="139"/>
        <v>0</v>
      </c>
      <c r="Z118" s="282"/>
      <c r="AA118" s="282"/>
      <c r="AB118" s="278">
        <f>SUM(AC118:AE118)</f>
        <v>0</v>
      </c>
      <c r="AC118" s="282">
        <f t="shared" si="137"/>
        <v>0</v>
      </c>
      <c r="AD118" s="282">
        <f t="shared" si="137"/>
        <v>0</v>
      </c>
      <c r="AE118" s="282">
        <f t="shared" si="137"/>
        <v>0</v>
      </c>
      <c r="AF118" s="99"/>
      <c r="AG118" s="99"/>
      <c r="AH118" s="99"/>
      <c r="AI118" s="99"/>
      <c r="AJ118" s="99"/>
    </row>
    <row r="119" spans="1:36" s="100" customFormat="1" ht="12">
      <c r="A119" s="279"/>
      <c r="B119" s="280"/>
      <c r="C119" s="280"/>
      <c r="D119" s="275" t="s">
        <v>466</v>
      </c>
      <c r="E119" s="281" t="s">
        <v>358</v>
      </c>
      <c r="F119" s="284">
        <f t="shared" si="93"/>
        <v>0</v>
      </c>
      <c r="G119" s="282">
        <f t="shared" si="94"/>
        <v>0</v>
      </c>
      <c r="H119" s="282"/>
      <c r="I119" s="282"/>
      <c r="J119" s="282"/>
      <c r="K119" s="282"/>
      <c r="L119" s="278">
        <f t="shared" si="138"/>
        <v>0</v>
      </c>
      <c r="M119" s="285"/>
      <c r="N119" s="285"/>
      <c r="O119" s="278">
        <f>SUM(P119:R119)</f>
        <v>0</v>
      </c>
      <c r="P119" s="285"/>
      <c r="Q119" s="285"/>
      <c r="R119" s="285"/>
      <c r="S119" s="285">
        <f>F119</f>
        <v>0</v>
      </c>
      <c r="T119" s="278">
        <f t="shared" si="95"/>
        <v>0</v>
      </c>
      <c r="U119" s="285">
        <f t="shared" si="136"/>
        <v>0</v>
      </c>
      <c r="V119" s="285">
        <f t="shared" si="136"/>
        <v>0</v>
      </c>
      <c r="W119" s="285">
        <f t="shared" si="136"/>
        <v>0</v>
      </c>
      <c r="X119" s="278">
        <f t="shared" si="136"/>
        <v>0</v>
      </c>
      <c r="Y119" s="278">
        <f t="shared" si="139"/>
        <v>0</v>
      </c>
      <c r="Z119" s="285"/>
      <c r="AA119" s="285"/>
      <c r="AB119" s="278">
        <f>SUM(AC119:AE119)</f>
        <v>0</v>
      </c>
      <c r="AC119" s="285">
        <f t="shared" si="137"/>
        <v>0</v>
      </c>
      <c r="AD119" s="285">
        <f t="shared" si="137"/>
        <v>0</v>
      </c>
      <c r="AE119" s="285">
        <f t="shared" si="137"/>
        <v>0</v>
      </c>
      <c r="AF119" s="99"/>
      <c r="AG119" s="99"/>
      <c r="AH119" s="99"/>
      <c r="AI119" s="99"/>
      <c r="AJ119" s="99"/>
    </row>
    <row r="120" spans="1:36" s="100" customFormat="1" ht="15" customHeight="1">
      <c r="A120" s="270"/>
      <c r="B120" s="270"/>
      <c r="C120" s="270" t="s">
        <v>277</v>
      </c>
      <c r="D120" s="270" t="s">
        <v>85</v>
      </c>
      <c r="E120" s="273" t="s">
        <v>358</v>
      </c>
      <c r="F120" s="272">
        <f t="shared" si="93"/>
        <v>378403000</v>
      </c>
      <c r="G120" s="272">
        <f t="shared" ref="G120:AE120" si="140">SUM(G121:G126)</f>
        <v>378403000</v>
      </c>
      <c r="H120" s="272">
        <f t="shared" si="140"/>
        <v>193595000</v>
      </c>
      <c r="I120" s="272">
        <f t="shared" si="140"/>
        <v>6000000</v>
      </c>
      <c r="J120" s="272">
        <f t="shared" si="140"/>
        <v>178808000</v>
      </c>
      <c r="K120" s="272">
        <f t="shared" si="140"/>
        <v>0</v>
      </c>
      <c r="L120" s="272">
        <f t="shared" si="140"/>
        <v>0</v>
      </c>
      <c r="M120" s="272">
        <f t="shared" si="140"/>
        <v>0</v>
      </c>
      <c r="N120" s="272">
        <f t="shared" si="140"/>
        <v>0</v>
      </c>
      <c r="O120" s="272">
        <f t="shared" si="140"/>
        <v>0</v>
      </c>
      <c r="P120" s="272">
        <f t="shared" si="140"/>
        <v>0</v>
      </c>
      <c r="Q120" s="272">
        <f t="shared" si="140"/>
        <v>0</v>
      </c>
      <c r="R120" s="272">
        <f t="shared" si="140"/>
        <v>0</v>
      </c>
      <c r="S120" s="272">
        <f t="shared" si="140"/>
        <v>372403000</v>
      </c>
      <c r="T120" s="272">
        <f t="shared" si="140"/>
        <v>378403000</v>
      </c>
      <c r="U120" s="272">
        <f t="shared" si="140"/>
        <v>193595000</v>
      </c>
      <c r="V120" s="272">
        <f t="shared" si="140"/>
        <v>6000000</v>
      </c>
      <c r="W120" s="272">
        <f t="shared" si="140"/>
        <v>178808000</v>
      </c>
      <c r="X120" s="272">
        <f t="shared" si="140"/>
        <v>0</v>
      </c>
      <c r="Y120" s="272">
        <f t="shared" si="140"/>
        <v>0</v>
      </c>
      <c r="Z120" s="272">
        <f t="shared" si="140"/>
        <v>0</v>
      </c>
      <c r="AA120" s="272">
        <f t="shared" si="140"/>
        <v>0</v>
      </c>
      <c r="AB120" s="272">
        <f t="shared" si="140"/>
        <v>0</v>
      </c>
      <c r="AC120" s="272">
        <f t="shared" si="140"/>
        <v>0</v>
      </c>
      <c r="AD120" s="272">
        <f t="shared" si="140"/>
        <v>0</v>
      </c>
      <c r="AE120" s="272">
        <f t="shared" si="140"/>
        <v>0</v>
      </c>
      <c r="AF120" s="99"/>
      <c r="AG120" s="99"/>
      <c r="AH120" s="99"/>
      <c r="AI120" s="99"/>
      <c r="AJ120" s="99"/>
    </row>
    <row r="121" spans="1:36" s="100" customFormat="1" ht="24">
      <c r="A121" s="279"/>
      <c r="B121" s="280"/>
      <c r="C121" s="280"/>
      <c r="D121" s="280" t="s">
        <v>467</v>
      </c>
      <c r="E121" s="281" t="s">
        <v>468</v>
      </c>
      <c r="F121" s="277">
        <f t="shared" si="93"/>
        <v>0</v>
      </c>
      <c r="G121" s="282">
        <f>SUM(H121:K121)</f>
        <v>0</v>
      </c>
      <c r="H121" s="282"/>
      <c r="I121" s="282"/>
      <c r="J121" s="282"/>
      <c r="K121" s="282"/>
      <c r="L121" s="278">
        <f>M121+N121</f>
        <v>0</v>
      </c>
      <c r="M121" s="278"/>
      <c r="N121" s="278"/>
      <c r="O121" s="278">
        <f t="shared" ref="O121:O126" si="141">SUM(P121:R121)</f>
        <v>0</v>
      </c>
      <c r="P121" s="278"/>
      <c r="Q121" s="278"/>
      <c r="R121" s="278"/>
      <c r="S121" s="278">
        <f t="shared" ref="S121:S125" si="142">F121</f>
        <v>0</v>
      </c>
      <c r="T121" s="278">
        <f t="shared" si="95"/>
        <v>0</v>
      </c>
      <c r="U121" s="282">
        <f t="shared" ref="U121:X126" si="143">H121</f>
        <v>0</v>
      </c>
      <c r="V121" s="282">
        <f t="shared" si="143"/>
        <v>0</v>
      </c>
      <c r="W121" s="282">
        <f t="shared" si="143"/>
        <v>0</v>
      </c>
      <c r="X121" s="278">
        <f t="shared" si="143"/>
        <v>0</v>
      </c>
      <c r="Y121" s="282">
        <f>Z121+AA121</f>
        <v>0</v>
      </c>
      <c r="Z121" s="278"/>
      <c r="AA121" s="278"/>
      <c r="AB121" s="278">
        <f t="shared" ref="AB121:AB125" si="144">SUM(AC121:AE121)</f>
        <v>0</v>
      </c>
      <c r="AC121" s="282">
        <f t="shared" ref="AC121:AE125" si="145">P121</f>
        <v>0</v>
      </c>
      <c r="AD121" s="282">
        <f t="shared" si="145"/>
        <v>0</v>
      </c>
      <c r="AE121" s="282">
        <f t="shared" si="145"/>
        <v>0</v>
      </c>
      <c r="AF121" s="99"/>
      <c r="AG121" s="99"/>
      <c r="AH121" s="99"/>
      <c r="AI121" s="99"/>
      <c r="AJ121" s="99"/>
    </row>
    <row r="122" spans="1:36" s="100" customFormat="1" ht="16.5" customHeight="1">
      <c r="A122" s="279"/>
      <c r="B122" s="280"/>
      <c r="C122" s="280"/>
      <c r="D122" s="280" t="s">
        <v>278</v>
      </c>
      <c r="E122" s="281" t="s">
        <v>469</v>
      </c>
      <c r="F122" s="282">
        <f t="shared" si="93"/>
        <v>6000000</v>
      </c>
      <c r="G122" s="282">
        <f t="shared" si="94"/>
        <v>6000000</v>
      </c>
      <c r="H122" s="282">
        <v>0</v>
      </c>
      <c r="I122" s="282">
        <v>6000000</v>
      </c>
      <c r="J122" s="282">
        <v>0</v>
      </c>
      <c r="K122" s="282">
        <v>0</v>
      </c>
      <c r="L122" s="278">
        <f t="shared" ref="L122:L126" si="146">M122+N122</f>
        <v>0</v>
      </c>
      <c r="M122" s="278">
        <v>0</v>
      </c>
      <c r="N122" s="278"/>
      <c r="O122" s="278">
        <f t="shared" si="141"/>
        <v>0</v>
      </c>
      <c r="P122" s="278"/>
      <c r="Q122" s="278"/>
      <c r="R122" s="278"/>
      <c r="S122" s="278"/>
      <c r="T122" s="278">
        <f t="shared" si="95"/>
        <v>6000000</v>
      </c>
      <c r="U122" s="282">
        <f t="shared" si="143"/>
        <v>0</v>
      </c>
      <c r="V122" s="282">
        <f t="shared" si="143"/>
        <v>6000000</v>
      </c>
      <c r="W122" s="282">
        <f t="shared" si="143"/>
        <v>0</v>
      </c>
      <c r="X122" s="278">
        <f t="shared" si="143"/>
        <v>0</v>
      </c>
      <c r="Y122" s="282"/>
      <c r="Z122" s="278"/>
      <c r="AA122" s="278"/>
      <c r="AB122" s="278">
        <f t="shared" si="144"/>
        <v>0</v>
      </c>
      <c r="AC122" s="282">
        <f t="shared" si="145"/>
        <v>0</v>
      </c>
      <c r="AD122" s="282">
        <f t="shared" si="145"/>
        <v>0</v>
      </c>
      <c r="AE122" s="282">
        <f t="shared" si="145"/>
        <v>0</v>
      </c>
      <c r="AF122" s="99"/>
      <c r="AG122" s="99"/>
      <c r="AH122" s="99"/>
      <c r="AI122" s="99"/>
      <c r="AJ122" s="99"/>
    </row>
    <row r="123" spans="1:36" s="100" customFormat="1" ht="12">
      <c r="A123" s="279"/>
      <c r="B123" s="280"/>
      <c r="C123" s="280"/>
      <c r="D123" s="280" t="s">
        <v>279</v>
      </c>
      <c r="E123" s="281" t="s">
        <v>470</v>
      </c>
      <c r="F123" s="282">
        <f t="shared" si="93"/>
        <v>0</v>
      </c>
      <c r="G123" s="282">
        <f t="shared" si="94"/>
        <v>0</v>
      </c>
      <c r="H123" s="282"/>
      <c r="I123" s="282"/>
      <c r="J123" s="282"/>
      <c r="K123" s="282"/>
      <c r="L123" s="278">
        <f t="shared" si="146"/>
        <v>0</v>
      </c>
      <c r="M123" s="278"/>
      <c r="N123" s="278"/>
      <c r="O123" s="278">
        <f t="shared" si="141"/>
        <v>0</v>
      </c>
      <c r="P123" s="278"/>
      <c r="Q123" s="278"/>
      <c r="R123" s="278"/>
      <c r="S123" s="278"/>
      <c r="T123" s="278">
        <f t="shared" si="95"/>
        <v>0</v>
      </c>
      <c r="U123" s="282">
        <f t="shared" si="143"/>
        <v>0</v>
      </c>
      <c r="V123" s="282">
        <f t="shared" si="143"/>
        <v>0</v>
      </c>
      <c r="W123" s="282">
        <f t="shared" si="143"/>
        <v>0</v>
      </c>
      <c r="X123" s="278">
        <f t="shared" si="143"/>
        <v>0</v>
      </c>
      <c r="Y123" s="282"/>
      <c r="Z123" s="278"/>
      <c r="AA123" s="278"/>
      <c r="AB123" s="278">
        <f t="shared" si="144"/>
        <v>0</v>
      </c>
      <c r="AC123" s="282">
        <f t="shared" si="145"/>
        <v>0</v>
      </c>
      <c r="AD123" s="282">
        <f t="shared" si="145"/>
        <v>0</v>
      </c>
      <c r="AE123" s="282">
        <f t="shared" si="145"/>
        <v>0</v>
      </c>
      <c r="AF123" s="99"/>
      <c r="AG123" s="99"/>
      <c r="AH123" s="99"/>
      <c r="AI123" s="99"/>
      <c r="AJ123" s="99"/>
    </row>
    <row r="124" spans="1:36" s="100" customFormat="1" ht="12">
      <c r="A124" s="279"/>
      <c r="B124" s="280"/>
      <c r="C124" s="280"/>
      <c r="D124" s="280" t="s">
        <v>471</v>
      </c>
      <c r="E124" s="281" t="s">
        <v>472</v>
      </c>
      <c r="F124" s="282">
        <f t="shared" si="93"/>
        <v>0</v>
      </c>
      <c r="G124" s="282">
        <f t="shared" si="94"/>
        <v>0</v>
      </c>
      <c r="H124" s="282"/>
      <c r="I124" s="282"/>
      <c r="J124" s="282"/>
      <c r="K124" s="282"/>
      <c r="L124" s="278">
        <f t="shared" si="146"/>
        <v>0</v>
      </c>
      <c r="M124" s="282"/>
      <c r="N124" s="282"/>
      <c r="O124" s="278">
        <f t="shared" si="141"/>
        <v>0</v>
      </c>
      <c r="P124" s="282"/>
      <c r="Q124" s="282"/>
      <c r="R124" s="282"/>
      <c r="S124" s="282">
        <f t="shared" si="142"/>
        <v>0</v>
      </c>
      <c r="T124" s="278">
        <f t="shared" si="95"/>
        <v>0</v>
      </c>
      <c r="U124" s="282">
        <f t="shared" si="143"/>
        <v>0</v>
      </c>
      <c r="V124" s="282">
        <f t="shared" si="143"/>
        <v>0</v>
      </c>
      <c r="W124" s="282">
        <f t="shared" si="143"/>
        <v>0</v>
      </c>
      <c r="X124" s="278">
        <f t="shared" si="143"/>
        <v>0</v>
      </c>
      <c r="Y124" s="282"/>
      <c r="Z124" s="282"/>
      <c r="AA124" s="282"/>
      <c r="AB124" s="278">
        <f t="shared" si="144"/>
        <v>0</v>
      </c>
      <c r="AC124" s="282">
        <f t="shared" si="145"/>
        <v>0</v>
      </c>
      <c r="AD124" s="282">
        <f t="shared" si="145"/>
        <v>0</v>
      </c>
      <c r="AE124" s="282">
        <f t="shared" si="145"/>
        <v>0</v>
      </c>
      <c r="AF124" s="99"/>
      <c r="AG124" s="99"/>
      <c r="AH124" s="99"/>
      <c r="AI124" s="99"/>
      <c r="AJ124" s="99"/>
    </row>
    <row r="125" spans="1:36" s="100" customFormat="1" ht="24">
      <c r="A125" s="279"/>
      <c r="B125" s="280"/>
      <c r="C125" s="280"/>
      <c r="D125" s="280" t="s">
        <v>473</v>
      </c>
      <c r="E125" s="281" t="s">
        <v>474</v>
      </c>
      <c r="F125" s="282">
        <f t="shared" si="93"/>
        <v>372403000</v>
      </c>
      <c r="G125" s="282">
        <f t="shared" si="94"/>
        <v>372403000</v>
      </c>
      <c r="H125" s="282">
        <v>193595000</v>
      </c>
      <c r="I125" s="282"/>
      <c r="J125" s="282">
        <v>178808000</v>
      </c>
      <c r="K125" s="282">
        <v>0</v>
      </c>
      <c r="L125" s="278">
        <f t="shared" si="146"/>
        <v>0</v>
      </c>
      <c r="M125" s="282">
        <v>0</v>
      </c>
      <c r="N125" s="282">
        <v>0</v>
      </c>
      <c r="O125" s="278">
        <f t="shared" si="141"/>
        <v>0</v>
      </c>
      <c r="P125" s="282"/>
      <c r="Q125" s="282"/>
      <c r="R125" s="282"/>
      <c r="S125" s="282">
        <f t="shared" si="142"/>
        <v>372403000</v>
      </c>
      <c r="T125" s="278">
        <f t="shared" si="95"/>
        <v>372403000</v>
      </c>
      <c r="U125" s="282">
        <f t="shared" si="143"/>
        <v>193595000</v>
      </c>
      <c r="V125" s="282">
        <f t="shared" si="143"/>
        <v>0</v>
      </c>
      <c r="W125" s="282">
        <f t="shared" si="143"/>
        <v>178808000</v>
      </c>
      <c r="X125" s="278">
        <f t="shared" si="143"/>
        <v>0</v>
      </c>
      <c r="Y125" s="282"/>
      <c r="Z125" s="282"/>
      <c r="AA125" s="282"/>
      <c r="AB125" s="278">
        <f t="shared" si="144"/>
        <v>0</v>
      </c>
      <c r="AC125" s="282">
        <f t="shared" si="145"/>
        <v>0</v>
      </c>
      <c r="AD125" s="282">
        <f t="shared" si="145"/>
        <v>0</v>
      </c>
      <c r="AE125" s="282">
        <f t="shared" si="145"/>
        <v>0</v>
      </c>
      <c r="AF125" s="99"/>
      <c r="AG125" s="99"/>
      <c r="AH125" s="99"/>
      <c r="AI125" s="99"/>
      <c r="AJ125" s="99"/>
    </row>
    <row r="126" spans="1:36" s="100" customFormat="1" ht="15.75" customHeight="1">
      <c r="A126" s="291"/>
      <c r="B126" s="292"/>
      <c r="C126" s="292"/>
      <c r="D126" s="292" t="s">
        <v>280</v>
      </c>
      <c r="E126" s="293" t="s">
        <v>475</v>
      </c>
      <c r="F126" s="284">
        <f t="shared" si="93"/>
        <v>0</v>
      </c>
      <c r="G126" s="282">
        <f t="shared" si="94"/>
        <v>0</v>
      </c>
      <c r="H126" s="282">
        <v>0</v>
      </c>
      <c r="I126" s="282"/>
      <c r="J126" s="282">
        <v>0</v>
      </c>
      <c r="K126" s="282">
        <v>0</v>
      </c>
      <c r="L126" s="278">
        <f t="shared" si="146"/>
        <v>0</v>
      </c>
      <c r="M126" s="284">
        <v>0</v>
      </c>
      <c r="N126" s="284"/>
      <c r="O126" s="278">
        <f t="shared" si="141"/>
        <v>0</v>
      </c>
      <c r="P126" s="284"/>
      <c r="Q126" s="284"/>
      <c r="R126" s="284"/>
      <c r="S126" s="284"/>
      <c r="T126" s="278">
        <f t="shared" si="95"/>
        <v>0</v>
      </c>
      <c r="U126" s="284">
        <f t="shared" si="143"/>
        <v>0</v>
      </c>
      <c r="V126" s="282">
        <f t="shared" si="143"/>
        <v>0</v>
      </c>
      <c r="W126" s="284">
        <f t="shared" si="143"/>
        <v>0</v>
      </c>
      <c r="X126" s="278">
        <f t="shared" si="143"/>
        <v>0</v>
      </c>
      <c r="Y126" s="282"/>
      <c r="Z126" s="284"/>
      <c r="AA126" s="284"/>
      <c r="AB126" s="278"/>
      <c r="AC126" s="284"/>
      <c r="AD126" s="284">
        <v>0</v>
      </c>
      <c r="AE126" s="284"/>
      <c r="AF126" s="99"/>
      <c r="AG126" s="99"/>
      <c r="AH126" s="99"/>
      <c r="AI126" s="99"/>
      <c r="AJ126" s="99"/>
    </row>
    <row r="127" spans="1:36" s="100" customFormat="1" ht="18" customHeight="1">
      <c r="A127" s="270"/>
      <c r="B127" s="270"/>
      <c r="C127" s="270" t="s">
        <v>476</v>
      </c>
      <c r="D127" s="270"/>
      <c r="E127" s="273" t="s">
        <v>477</v>
      </c>
      <c r="F127" s="272">
        <f t="shared" si="93"/>
        <v>8102000</v>
      </c>
      <c r="G127" s="272">
        <f t="shared" ref="G127:AE127" si="147">SUM(G128:G130)</f>
        <v>0</v>
      </c>
      <c r="H127" s="272">
        <f t="shared" si="147"/>
        <v>0</v>
      </c>
      <c r="I127" s="272">
        <f t="shared" si="147"/>
        <v>0</v>
      </c>
      <c r="J127" s="272">
        <f t="shared" si="147"/>
        <v>0</v>
      </c>
      <c r="K127" s="272">
        <f t="shared" si="147"/>
        <v>0</v>
      </c>
      <c r="L127" s="272">
        <f t="shared" si="147"/>
        <v>8102000</v>
      </c>
      <c r="M127" s="272">
        <f t="shared" si="147"/>
        <v>8102000</v>
      </c>
      <c r="N127" s="272">
        <f t="shared" si="147"/>
        <v>0</v>
      </c>
      <c r="O127" s="272">
        <f t="shared" si="147"/>
        <v>0</v>
      </c>
      <c r="P127" s="272">
        <f t="shared" si="147"/>
        <v>0</v>
      </c>
      <c r="Q127" s="272">
        <f t="shared" si="147"/>
        <v>0</v>
      </c>
      <c r="R127" s="272">
        <f t="shared" si="147"/>
        <v>0</v>
      </c>
      <c r="S127" s="272">
        <f t="shared" si="147"/>
        <v>8102000</v>
      </c>
      <c r="T127" s="272">
        <f t="shared" si="147"/>
        <v>0</v>
      </c>
      <c r="U127" s="272">
        <f t="shared" si="147"/>
        <v>0</v>
      </c>
      <c r="V127" s="272">
        <f t="shared" si="147"/>
        <v>0</v>
      </c>
      <c r="W127" s="272">
        <f t="shared" si="147"/>
        <v>0</v>
      </c>
      <c r="X127" s="272">
        <f t="shared" si="147"/>
        <v>0</v>
      </c>
      <c r="Y127" s="272">
        <f t="shared" si="147"/>
        <v>8102000</v>
      </c>
      <c r="Z127" s="272">
        <f t="shared" si="147"/>
        <v>8102000</v>
      </c>
      <c r="AA127" s="272">
        <f t="shared" si="147"/>
        <v>0</v>
      </c>
      <c r="AB127" s="272">
        <f t="shared" si="147"/>
        <v>0</v>
      </c>
      <c r="AC127" s="272">
        <f t="shared" si="147"/>
        <v>0</v>
      </c>
      <c r="AD127" s="272">
        <f t="shared" si="147"/>
        <v>0</v>
      </c>
      <c r="AE127" s="272">
        <f t="shared" si="147"/>
        <v>0</v>
      </c>
      <c r="AF127" s="99"/>
      <c r="AG127" s="99"/>
      <c r="AH127" s="99"/>
      <c r="AI127" s="99"/>
      <c r="AJ127" s="99"/>
    </row>
    <row r="128" spans="1:36" s="100" customFormat="1" ht="25.5" customHeight="1">
      <c r="A128" s="279"/>
      <c r="B128" s="280"/>
      <c r="C128" s="280"/>
      <c r="D128" s="280" t="s">
        <v>478</v>
      </c>
      <c r="E128" s="300" t="s">
        <v>479</v>
      </c>
      <c r="F128" s="277">
        <f t="shared" si="93"/>
        <v>0</v>
      </c>
      <c r="G128" s="282">
        <f t="shared" si="94"/>
        <v>0</v>
      </c>
      <c r="H128" s="282"/>
      <c r="I128" s="282"/>
      <c r="J128" s="282"/>
      <c r="K128" s="282"/>
      <c r="L128" s="282">
        <f>M128+N128</f>
        <v>0</v>
      </c>
      <c r="M128" s="282"/>
      <c r="N128" s="282"/>
      <c r="O128" s="278">
        <f>SUM(P128:R128)</f>
        <v>0</v>
      </c>
      <c r="P128" s="282"/>
      <c r="Q128" s="282"/>
      <c r="R128" s="282"/>
      <c r="S128" s="282">
        <f>F128</f>
        <v>0</v>
      </c>
      <c r="T128" s="278">
        <f t="shared" si="95"/>
        <v>0</v>
      </c>
      <c r="U128" s="282">
        <f t="shared" ref="U128:X130" si="148">H128</f>
        <v>0</v>
      </c>
      <c r="V128" s="282">
        <f t="shared" si="148"/>
        <v>0</v>
      </c>
      <c r="W128" s="282">
        <f t="shared" si="148"/>
        <v>0</v>
      </c>
      <c r="X128" s="282">
        <f t="shared" si="148"/>
        <v>0</v>
      </c>
      <c r="Y128" s="282">
        <f>Z128+AA128</f>
        <v>0</v>
      </c>
      <c r="Z128" s="282">
        <f>M128</f>
        <v>0</v>
      </c>
      <c r="AA128" s="282"/>
      <c r="AB128" s="278">
        <f>SUM(AC128:AE128)</f>
        <v>0</v>
      </c>
      <c r="AC128" s="282">
        <f t="shared" ref="AC128:AE130" si="149">P128</f>
        <v>0</v>
      </c>
      <c r="AD128" s="282">
        <f t="shared" si="149"/>
        <v>0</v>
      </c>
      <c r="AE128" s="282">
        <f t="shared" si="149"/>
        <v>0</v>
      </c>
      <c r="AF128" s="99"/>
      <c r="AG128" s="99"/>
      <c r="AH128" s="99"/>
      <c r="AI128" s="99"/>
      <c r="AJ128" s="99"/>
    </row>
    <row r="129" spans="1:36" s="100" customFormat="1" ht="12">
      <c r="A129" s="279"/>
      <c r="B129" s="280"/>
      <c r="C129" s="280"/>
      <c r="D129" s="280" t="s">
        <v>480</v>
      </c>
      <c r="E129" s="281" t="s">
        <v>481</v>
      </c>
      <c r="F129" s="282">
        <f t="shared" si="93"/>
        <v>0</v>
      </c>
      <c r="G129" s="282">
        <f t="shared" si="94"/>
        <v>0</v>
      </c>
      <c r="H129" s="282"/>
      <c r="I129" s="282"/>
      <c r="J129" s="282"/>
      <c r="K129" s="282"/>
      <c r="L129" s="282">
        <f t="shared" ref="L129:L130" si="150">M129+N129</f>
        <v>0</v>
      </c>
      <c r="M129" s="282"/>
      <c r="N129" s="282"/>
      <c r="O129" s="278">
        <f>SUM(P129:R129)</f>
        <v>0</v>
      </c>
      <c r="P129" s="282"/>
      <c r="Q129" s="282"/>
      <c r="R129" s="282"/>
      <c r="S129" s="282">
        <f>F129</f>
        <v>0</v>
      </c>
      <c r="T129" s="278">
        <f t="shared" si="95"/>
        <v>0</v>
      </c>
      <c r="U129" s="282">
        <f t="shared" si="148"/>
        <v>0</v>
      </c>
      <c r="V129" s="282">
        <f t="shared" si="148"/>
        <v>0</v>
      </c>
      <c r="W129" s="282">
        <f t="shared" si="148"/>
        <v>0</v>
      </c>
      <c r="X129" s="282">
        <f t="shared" si="148"/>
        <v>0</v>
      </c>
      <c r="Y129" s="282">
        <f t="shared" ref="Y129:Y130" si="151">Z129+AA129</f>
        <v>0</v>
      </c>
      <c r="Z129" s="282">
        <f t="shared" ref="Z129:Z130" si="152">M129</f>
        <v>0</v>
      </c>
      <c r="AA129" s="282"/>
      <c r="AB129" s="278">
        <f>SUM(AC129:AE129)</f>
        <v>0</v>
      </c>
      <c r="AC129" s="282">
        <f t="shared" si="149"/>
        <v>0</v>
      </c>
      <c r="AD129" s="282">
        <f t="shared" si="149"/>
        <v>0</v>
      </c>
      <c r="AE129" s="282">
        <f t="shared" si="149"/>
        <v>0</v>
      </c>
      <c r="AF129" s="99"/>
      <c r="AG129" s="99"/>
      <c r="AH129" s="99"/>
      <c r="AI129" s="99"/>
      <c r="AJ129" s="99"/>
    </row>
    <row r="130" spans="1:36" s="100" customFormat="1" ht="12">
      <c r="A130" s="279"/>
      <c r="B130" s="280"/>
      <c r="C130" s="280"/>
      <c r="D130" s="280" t="s">
        <v>482</v>
      </c>
      <c r="E130" s="281" t="s">
        <v>358</v>
      </c>
      <c r="F130" s="284">
        <f t="shared" si="93"/>
        <v>8102000</v>
      </c>
      <c r="G130" s="282">
        <f t="shared" si="94"/>
        <v>0</v>
      </c>
      <c r="H130" s="282"/>
      <c r="I130" s="282"/>
      <c r="J130" s="282"/>
      <c r="K130" s="282"/>
      <c r="L130" s="282">
        <f t="shared" si="150"/>
        <v>8102000</v>
      </c>
      <c r="M130" s="282">
        <v>8102000</v>
      </c>
      <c r="N130" s="282"/>
      <c r="O130" s="278">
        <f>SUM(P130:R130)</f>
        <v>0</v>
      </c>
      <c r="P130" s="282"/>
      <c r="Q130" s="282"/>
      <c r="R130" s="282"/>
      <c r="S130" s="282">
        <f>F130</f>
        <v>8102000</v>
      </c>
      <c r="T130" s="278">
        <f t="shared" si="95"/>
        <v>0</v>
      </c>
      <c r="U130" s="282">
        <f t="shared" si="148"/>
        <v>0</v>
      </c>
      <c r="V130" s="282">
        <f t="shared" si="148"/>
        <v>0</v>
      </c>
      <c r="W130" s="282">
        <f t="shared" si="148"/>
        <v>0</v>
      </c>
      <c r="X130" s="282">
        <f t="shared" si="148"/>
        <v>0</v>
      </c>
      <c r="Y130" s="282">
        <f t="shared" si="151"/>
        <v>8102000</v>
      </c>
      <c r="Z130" s="282">
        <f t="shared" si="152"/>
        <v>8102000</v>
      </c>
      <c r="AA130" s="282"/>
      <c r="AB130" s="278">
        <f>SUM(AC130:AE130)</f>
        <v>0</v>
      </c>
      <c r="AC130" s="282">
        <f t="shared" si="149"/>
        <v>0</v>
      </c>
      <c r="AD130" s="282">
        <f t="shared" si="149"/>
        <v>0</v>
      </c>
      <c r="AE130" s="282">
        <f t="shared" si="149"/>
        <v>0</v>
      </c>
      <c r="AF130" s="99"/>
      <c r="AG130" s="99"/>
      <c r="AH130" s="99"/>
      <c r="AI130" s="99"/>
      <c r="AJ130" s="99"/>
    </row>
    <row r="131" spans="1:36" s="100" customFormat="1" ht="36">
      <c r="A131" s="270"/>
      <c r="B131" s="270"/>
      <c r="C131" s="270" t="s">
        <v>483</v>
      </c>
      <c r="D131" s="270"/>
      <c r="E131" s="273" t="s">
        <v>484</v>
      </c>
      <c r="F131" s="272">
        <f t="shared" si="93"/>
        <v>46034516</v>
      </c>
      <c r="G131" s="272">
        <f t="shared" ref="G131:AE131" si="153">SUM(G132:G136)</f>
        <v>46034516</v>
      </c>
      <c r="H131" s="272">
        <f t="shared" si="153"/>
        <v>0</v>
      </c>
      <c r="I131" s="272">
        <f t="shared" si="153"/>
        <v>46034516</v>
      </c>
      <c r="J131" s="272">
        <f t="shared" si="153"/>
        <v>0</v>
      </c>
      <c r="K131" s="272">
        <f t="shared" si="153"/>
        <v>0</v>
      </c>
      <c r="L131" s="272">
        <f t="shared" si="153"/>
        <v>0</v>
      </c>
      <c r="M131" s="272">
        <f t="shared" si="153"/>
        <v>0</v>
      </c>
      <c r="N131" s="272">
        <f t="shared" si="153"/>
        <v>0</v>
      </c>
      <c r="O131" s="272">
        <f t="shared" si="153"/>
        <v>0</v>
      </c>
      <c r="P131" s="272">
        <f t="shared" si="153"/>
        <v>0</v>
      </c>
      <c r="Q131" s="272">
        <f t="shared" si="153"/>
        <v>0</v>
      </c>
      <c r="R131" s="272">
        <f t="shared" si="153"/>
        <v>0</v>
      </c>
      <c r="S131" s="272">
        <f t="shared" si="153"/>
        <v>0</v>
      </c>
      <c r="T131" s="272">
        <f t="shared" si="153"/>
        <v>46034516</v>
      </c>
      <c r="U131" s="272">
        <f t="shared" si="153"/>
        <v>0</v>
      </c>
      <c r="V131" s="272">
        <f t="shared" si="153"/>
        <v>46034516</v>
      </c>
      <c r="W131" s="272">
        <f t="shared" si="153"/>
        <v>0</v>
      </c>
      <c r="X131" s="272">
        <f t="shared" si="153"/>
        <v>0</v>
      </c>
      <c r="Y131" s="272">
        <f t="shared" si="153"/>
        <v>0</v>
      </c>
      <c r="Z131" s="272">
        <f t="shared" si="153"/>
        <v>0</v>
      </c>
      <c r="AA131" s="272">
        <f t="shared" si="153"/>
        <v>0</v>
      </c>
      <c r="AB131" s="272">
        <f t="shared" si="153"/>
        <v>0</v>
      </c>
      <c r="AC131" s="272">
        <f t="shared" si="153"/>
        <v>0</v>
      </c>
      <c r="AD131" s="272">
        <f t="shared" si="153"/>
        <v>0</v>
      </c>
      <c r="AE131" s="272">
        <f t="shared" si="153"/>
        <v>0</v>
      </c>
      <c r="AF131" s="99"/>
      <c r="AG131" s="99"/>
      <c r="AH131" s="99"/>
      <c r="AI131" s="99"/>
      <c r="AJ131" s="99"/>
    </row>
    <row r="132" spans="1:36" s="100" customFormat="1" ht="24">
      <c r="A132" s="294"/>
      <c r="B132" s="295"/>
      <c r="C132" s="295"/>
      <c r="D132" s="295" t="s">
        <v>485</v>
      </c>
      <c r="E132" s="296" t="s">
        <v>486</v>
      </c>
      <c r="F132" s="277">
        <f t="shared" si="93"/>
        <v>32161050</v>
      </c>
      <c r="G132" s="277">
        <f t="shared" si="94"/>
        <v>32161050</v>
      </c>
      <c r="H132" s="277">
        <v>0</v>
      </c>
      <c r="I132" s="277">
        <v>32161050</v>
      </c>
      <c r="J132" s="277">
        <v>0</v>
      </c>
      <c r="K132" s="277">
        <v>0</v>
      </c>
      <c r="L132" s="277">
        <f>M132+N132</f>
        <v>0</v>
      </c>
      <c r="M132" s="277"/>
      <c r="N132" s="277"/>
      <c r="O132" s="278">
        <f>SUM(P132:R132)</f>
        <v>0</v>
      </c>
      <c r="P132" s="277"/>
      <c r="Q132" s="277"/>
      <c r="R132" s="277"/>
      <c r="S132" s="277"/>
      <c r="T132" s="278">
        <f t="shared" si="95"/>
        <v>32161050</v>
      </c>
      <c r="U132" s="277">
        <f t="shared" ref="U132:X136" si="154">H132</f>
        <v>0</v>
      </c>
      <c r="V132" s="277">
        <f>I132</f>
        <v>32161050</v>
      </c>
      <c r="W132" s="277">
        <f t="shared" si="154"/>
        <v>0</v>
      </c>
      <c r="X132" s="277">
        <f t="shared" si="154"/>
        <v>0</v>
      </c>
      <c r="Y132" s="282">
        <f>Z132+AA132</f>
        <v>0</v>
      </c>
      <c r="Z132" s="277"/>
      <c r="AA132" s="277"/>
      <c r="AB132" s="278">
        <f>SUM(AC132:AE132)</f>
        <v>0</v>
      </c>
      <c r="AC132" s="277">
        <f t="shared" ref="AC132:AE136" si="155">P132</f>
        <v>0</v>
      </c>
      <c r="AD132" s="277">
        <f t="shared" si="155"/>
        <v>0</v>
      </c>
      <c r="AE132" s="277">
        <f t="shared" si="155"/>
        <v>0</v>
      </c>
      <c r="AF132" s="99"/>
      <c r="AG132" s="99"/>
      <c r="AH132" s="99"/>
      <c r="AI132" s="99"/>
      <c r="AJ132" s="99"/>
    </row>
    <row r="133" spans="1:36" s="100" customFormat="1" ht="12">
      <c r="A133" s="279"/>
      <c r="B133" s="280"/>
      <c r="C133" s="280"/>
      <c r="D133" s="280" t="s">
        <v>487</v>
      </c>
      <c r="E133" s="281" t="s">
        <v>488</v>
      </c>
      <c r="F133" s="282">
        <f t="shared" si="93"/>
        <v>0</v>
      </c>
      <c r="G133" s="282">
        <f t="shared" si="94"/>
        <v>0</v>
      </c>
      <c r="H133" s="282"/>
      <c r="I133" s="282"/>
      <c r="J133" s="282"/>
      <c r="K133" s="282"/>
      <c r="L133" s="282">
        <f t="shared" ref="L133:L136" si="156">M133+N133</f>
        <v>0</v>
      </c>
      <c r="M133" s="282"/>
      <c r="N133" s="282"/>
      <c r="O133" s="278">
        <f>SUM(P133:R133)</f>
        <v>0</v>
      </c>
      <c r="P133" s="282"/>
      <c r="Q133" s="282"/>
      <c r="R133" s="282"/>
      <c r="S133" s="282"/>
      <c r="T133" s="278">
        <f t="shared" si="95"/>
        <v>0</v>
      </c>
      <c r="U133" s="282">
        <f t="shared" si="154"/>
        <v>0</v>
      </c>
      <c r="V133" s="282">
        <f t="shared" ref="V133:V136" si="157">I133</f>
        <v>0</v>
      </c>
      <c r="W133" s="282">
        <f t="shared" si="154"/>
        <v>0</v>
      </c>
      <c r="X133" s="282">
        <f t="shared" si="154"/>
        <v>0</v>
      </c>
      <c r="Y133" s="282">
        <f t="shared" ref="Y133:Y136" si="158">Z133+AA133</f>
        <v>0</v>
      </c>
      <c r="Z133" s="282"/>
      <c r="AA133" s="282"/>
      <c r="AB133" s="278">
        <f>SUM(AC133:AE133)</f>
        <v>0</v>
      </c>
      <c r="AC133" s="282">
        <f t="shared" si="155"/>
        <v>0</v>
      </c>
      <c r="AD133" s="282">
        <f t="shared" si="155"/>
        <v>0</v>
      </c>
      <c r="AE133" s="282">
        <f t="shared" si="155"/>
        <v>0</v>
      </c>
      <c r="AF133" s="99"/>
      <c r="AG133" s="99"/>
      <c r="AH133" s="99"/>
      <c r="AI133" s="99"/>
      <c r="AJ133" s="99"/>
    </row>
    <row r="134" spans="1:36" s="100" customFormat="1" ht="12">
      <c r="A134" s="279"/>
      <c r="B134" s="280"/>
      <c r="C134" s="280"/>
      <c r="D134" s="280" t="s">
        <v>489</v>
      </c>
      <c r="E134" s="281" t="s">
        <v>490</v>
      </c>
      <c r="F134" s="282">
        <f t="shared" si="93"/>
        <v>0</v>
      </c>
      <c r="G134" s="282">
        <f t="shared" si="94"/>
        <v>0</v>
      </c>
      <c r="H134" s="282"/>
      <c r="I134" s="282"/>
      <c r="J134" s="282"/>
      <c r="K134" s="282"/>
      <c r="L134" s="282">
        <f t="shared" si="156"/>
        <v>0</v>
      </c>
      <c r="M134" s="282"/>
      <c r="N134" s="282"/>
      <c r="O134" s="278">
        <f>SUM(P134:R134)</f>
        <v>0</v>
      </c>
      <c r="P134" s="282"/>
      <c r="Q134" s="282"/>
      <c r="R134" s="282"/>
      <c r="S134" s="282"/>
      <c r="T134" s="278">
        <f t="shared" si="95"/>
        <v>0</v>
      </c>
      <c r="U134" s="282">
        <f t="shared" si="154"/>
        <v>0</v>
      </c>
      <c r="V134" s="282">
        <f t="shared" si="157"/>
        <v>0</v>
      </c>
      <c r="W134" s="282">
        <f t="shared" si="154"/>
        <v>0</v>
      </c>
      <c r="X134" s="282">
        <f t="shared" si="154"/>
        <v>0</v>
      </c>
      <c r="Y134" s="282">
        <f t="shared" si="158"/>
        <v>0</v>
      </c>
      <c r="Z134" s="282"/>
      <c r="AA134" s="282"/>
      <c r="AB134" s="278">
        <f>SUM(AC134:AE134)</f>
        <v>0</v>
      </c>
      <c r="AC134" s="282">
        <f t="shared" si="155"/>
        <v>0</v>
      </c>
      <c r="AD134" s="282">
        <f t="shared" si="155"/>
        <v>0</v>
      </c>
      <c r="AE134" s="282">
        <f t="shared" si="155"/>
        <v>0</v>
      </c>
      <c r="AF134" s="99"/>
      <c r="AG134" s="99"/>
      <c r="AH134" s="99"/>
      <c r="AI134" s="99"/>
      <c r="AJ134" s="99"/>
    </row>
    <row r="135" spans="1:36" s="100" customFormat="1" ht="12">
      <c r="A135" s="279"/>
      <c r="B135" s="280"/>
      <c r="C135" s="280"/>
      <c r="D135" s="280" t="s">
        <v>491</v>
      </c>
      <c r="E135" s="281" t="s">
        <v>492</v>
      </c>
      <c r="F135" s="282">
        <f t="shared" si="93"/>
        <v>13873466</v>
      </c>
      <c r="G135" s="282">
        <f t="shared" si="94"/>
        <v>13873466</v>
      </c>
      <c r="H135" s="282"/>
      <c r="I135" s="282">
        <v>13873466</v>
      </c>
      <c r="J135" s="282"/>
      <c r="K135" s="282"/>
      <c r="L135" s="282">
        <f t="shared" si="156"/>
        <v>0</v>
      </c>
      <c r="M135" s="282"/>
      <c r="N135" s="282"/>
      <c r="O135" s="278">
        <f>SUM(P135:R135)</f>
        <v>0</v>
      </c>
      <c r="P135" s="282"/>
      <c r="Q135" s="282"/>
      <c r="R135" s="282"/>
      <c r="S135" s="282"/>
      <c r="T135" s="278">
        <f t="shared" si="95"/>
        <v>13873466</v>
      </c>
      <c r="U135" s="282">
        <f t="shared" si="154"/>
        <v>0</v>
      </c>
      <c r="V135" s="282">
        <f t="shared" si="157"/>
        <v>13873466</v>
      </c>
      <c r="W135" s="282">
        <f t="shared" si="154"/>
        <v>0</v>
      </c>
      <c r="X135" s="282">
        <f t="shared" si="154"/>
        <v>0</v>
      </c>
      <c r="Y135" s="282">
        <f t="shared" si="158"/>
        <v>0</v>
      </c>
      <c r="Z135" s="282"/>
      <c r="AA135" s="282"/>
      <c r="AB135" s="278">
        <f>SUM(AC135:AE135)</f>
        <v>0</v>
      </c>
      <c r="AC135" s="282">
        <f t="shared" si="155"/>
        <v>0</v>
      </c>
      <c r="AD135" s="282">
        <f t="shared" si="155"/>
        <v>0</v>
      </c>
      <c r="AE135" s="282">
        <f t="shared" si="155"/>
        <v>0</v>
      </c>
      <c r="AF135" s="99"/>
      <c r="AG135" s="99"/>
      <c r="AH135" s="99"/>
      <c r="AI135" s="99"/>
      <c r="AJ135" s="99"/>
    </row>
    <row r="136" spans="1:36" s="100" customFormat="1" ht="12">
      <c r="A136" s="292"/>
      <c r="B136" s="292"/>
      <c r="C136" s="292"/>
      <c r="D136" s="292">
        <v>7999</v>
      </c>
      <c r="E136" s="293" t="s">
        <v>493</v>
      </c>
      <c r="F136" s="284">
        <f t="shared" si="93"/>
        <v>0</v>
      </c>
      <c r="G136" s="284">
        <f t="shared" si="94"/>
        <v>0</v>
      </c>
      <c r="H136" s="284"/>
      <c r="I136" s="284"/>
      <c r="J136" s="284"/>
      <c r="K136" s="284"/>
      <c r="L136" s="284">
        <f t="shared" si="156"/>
        <v>0</v>
      </c>
      <c r="M136" s="284"/>
      <c r="N136" s="284"/>
      <c r="O136" s="278">
        <f>SUM(P136:R136)</f>
        <v>0</v>
      </c>
      <c r="P136" s="284"/>
      <c r="Q136" s="284"/>
      <c r="R136" s="284"/>
      <c r="S136" s="284">
        <f>F136</f>
        <v>0</v>
      </c>
      <c r="T136" s="284">
        <f t="shared" si="95"/>
        <v>0</v>
      </c>
      <c r="U136" s="284">
        <f t="shared" si="154"/>
        <v>0</v>
      </c>
      <c r="V136" s="282">
        <f t="shared" si="157"/>
        <v>0</v>
      </c>
      <c r="W136" s="284">
        <f t="shared" si="154"/>
        <v>0</v>
      </c>
      <c r="X136" s="284">
        <f t="shared" si="154"/>
        <v>0</v>
      </c>
      <c r="Y136" s="285">
        <f t="shared" si="158"/>
        <v>0</v>
      </c>
      <c r="Z136" s="284"/>
      <c r="AA136" s="284"/>
      <c r="AB136" s="301">
        <f>SUM(AC136:AE136)</f>
        <v>0</v>
      </c>
      <c r="AC136" s="284">
        <f t="shared" si="155"/>
        <v>0</v>
      </c>
      <c r="AD136" s="284">
        <f t="shared" si="155"/>
        <v>0</v>
      </c>
      <c r="AE136" s="284">
        <f t="shared" si="155"/>
        <v>0</v>
      </c>
      <c r="AF136" s="99"/>
      <c r="AG136" s="99"/>
      <c r="AH136" s="99"/>
      <c r="AI136" s="99"/>
      <c r="AJ136" s="99"/>
    </row>
    <row r="137" spans="1:36" s="100" customFormat="1" ht="12">
      <c r="A137" s="270"/>
      <c r="B137" s="270"/>
      <c r="C137" s="270" t="s">
        <v>494</v>
      </c>
      <c r="D137" s="270"/>
      <c r="E137" s="273" t="s">
        <v>495</v>
      </c>
      <c r="F137" s="272">
        <f t="shared" si="93"/>
        <v>0</v>
      </c>
      <c r="G137" s="302">
        <f t="shared" ref="G137:AE137" si="159">G138</f>
        <v>0</v>
      </c>
      <c r="H137" s="302">
        <f t="shared" si="159"/>
        <v>0</v>
      </c>
      <c r="I137" s="302">
        <f t="shared" si="159"/>
        <v>0</v>
      </c>
      <c r="J137" s="302">
        <f t="shared" si="159"/>
        <v>0</v>
      </c>
      <c r="K137" s="302">
        <f t="shared" si="159"/>
        <v>0</v>
      </c>
      <c r="L137" s="303">
        <f t="shared" si="159"/>
        <v>0</v>
      </c>
      <c r="M137" s="302">
        <f t="shared" si="159"/>
        <v>0</v>
      </c>
      <c r="N137" s="302">
        <f t="shared" si="159"/>
        <v>0</v>
      </c>
      <c r="O137" s="302">
        <f t="shared" si="159"/>
        <v>0</v>
      </c>
      <c r="P137" s="302">
        <f t="shared" si="159"/>
        <v>0</v>
      </c>
      <c r="Q137" s="302">
        <f t="shared" si="159"/>
        <v>0</v>
      </c>
      <c r="R137" s="302">
        <f t="shared" si="159"/>
        <v>0</v>
      </c>
      <c r="S137" s="302">
        <f t="shared" si="159"/>
        <v>0</v>
      </c>
      <c r="T137" s="302">
        <f t="shared" si="159"/>
        <v>0</v>
      </c>
      <c r="U137" s="302">
        <f t="shared" si="159"/>
        <v>0</v>
      </c>
      <c r="V137" s="302">
        <f t="shared" si="159"/>
        <v>0</v>
      </c>
      <c r="W137" s="302">
        <f t="shared" si="159"/>
        <v>0</v>
      </c>
      <c r="X137" s="302">
        <f t="shared" si="159"/>
        <v>0</v>
      </c>
      <c r="Y137" s="272">
        <f t="shared" si="159"/>
        <v>0</v>
      </c>
      <c r="Z137" s="302">
        <f t="shared" si="159"/>
        <v>0</v>
      </c>
      <c r="AA137" s="302">
        <f t="shared" si="159"/>
        <v>0</v>
      </c>
      <c r="AB137" s="272">
        <f t="shared" si="159"/>
        <v>0</v>
      </c>
      <c r="AC137" s="302">
        <f t="shared" si="159"/>
        <v>0</v>
      </c>
      <c r="AD137" s="302">
        <f t="shared" si="159"/>
        <v>0</v>
      </c>
      <c r="AE137" s="302">
        <f t="shared" si="159"/>
        <v>0</v>
      </c>
      <c r="AF137" s="99"/>
      <c r="AG137" s="99"/>
      <c r="AH137" s="99"/>
      <c r="AI137" s="99"/>
      <c r="AJ137" s="99"/>
    </row>
    <row r="138" spans="1:36" s="100" customFormat="1" ht="24">
      <c r="A138" s="304"/>
      <c r="B138" s="304"/>
      <c r="C138" s="304"/>
      <c r="D138" s="304" t="s">
        <v>496</v>
      </c>
      <c r="E138" s="305" t="s">
        <v>497</v>
      </c>
      <c r="F138" s="288">
        <f t="shared" si="93"/>
        <v>0</v>
      </c>
      <c r="G138" s="284">
        <f>SUM(H138:K138)</f>
        <v>0</v>
      </c>
      <c r="H138" s="284">
        <v>0</v>
      </c>
      <c r="I138" s="284">
        <v>0</v>
      </c>
      <c r="J138" s="284"/>
      <c r="K138" s="306"/>
      <c r="L138" s="284">
        <f>M138+N138</f>
        <v>0</v>
      </c>
      <c r="M138" s="284"/>
      <c r="N138" s="284"/>
      <c r="O138" s="284">
        <f>SUM(P138:R138)</f>
        <v>0</v>
      </c>
      <c r="P138" s="284"/>
      <c r="Q138" s="284"/>
      <c r="R138" s="284"/>
      <c r="S138" s="284">
        <f>F138</f>
        <v>0</v>
      </c>
      <c r="T138" s="284">
        <f>SUM(U138:X138)</f>
        <v>0</v>
      </c>
      <c r="U138" s="284">
        <f>H138</f>
        <v>0</v>
      </c>
      <c r="V138" s="284">
        <f>I138</f>
        <v>0</v>
      </c>
      <c r="W138" s="284">
        <f>J138</f>
        <v>0</v>
      </c>
      <c r="X138" s="284">
        <f>K138</f>
        <v>0</v>
      </c>
      <c r="Y138" s="284">
        <f>Z138+AA138</f>
        <v>0</v>
      </c>
      <c r="Z138" s="284"/>
      <c r="AA138" s="284"/>
      <c r="AB138" s="284">
        <f>SUM(AC138:AE138)</f>
        <v>0</v>
      </c>
      <c r="AC138" s="284">
        <f>P138</f>
        <v>0</v>
      </c>
      <c r="AD138" s="284">
        <f>Q138</f>
        <v>0</v>
      </c>
      <c r="AE138" s="284">
        <f>R138</f>
        <v>0</v>
      </c>
      <c r="AF138" s="99"/>
      <c r="AG138" s="99"/>
      <c r="AH138" s="99"/>
      <c r="AI138" s="99"/>
      <c r="AJ138" s="99"/>
    </row>
    <row r="140" spans="1:36" ht="15.75">
      <c r="AB140" s="245" t="s">
        <v>552</v>
      </c>
      <c r="AC140" s="245"/>
    </row>
    <row r="143" spans="1:36">
      <c r="H143" s="92"/>
    </row>
    <row r="146" spans="27:29" ht="15.75">
      <c r="AA146" s="450" t="s">
        <v>553</v>
      </c>
      <c r="AB146" s="450"/>
      <c r="AC146" s="450"/>
    </row>
  </sheetData>
  <mergeCells count="19">
    <mergeCell ref="AA146:AC146"/>
    <mergeCell ref="AB7:AE7"/>
    <mergeCell ref="Y7:AA7"/>
    <mergeCell ref="AC5:AE5"/>
    <mergeCell ref="A4:AE4"/>
    <mergeCell ref="Q5:R5"/>
    <mergeCell ref="A6:A8"/>
    <mergeCell ref="B6:B8"/>
    <mergeCell ref="C6:C8"/>
    <mergeCell ref="D6:D8"/>
    <mergeCell ref="E6:E8"/>
    <mergeCell ref="F6:R6"/>
    <mergeCell ref="L7:N7"/>
    <mergeCell ref="S6:AE6"/>
    <mergeCell ref="F7:F8"/>
    <mergeCell ref="G7:K7"/>
    <mergeCell ref="O7:R7"/>
    <mergeCell ref="S7:S8"/>
    <mergeCell ref="T7:X7"/>
  </mergeCells>
  <pageMargins left="0.2" right="0.2" top="0.28999999999999998" bottom="0.28000000000000003" header="0.2" footer="0.2"/>
  <pageSetup paperSize="9" scale="46" fitToWidth="0" orientation="landscape" verticalDpi="300" r:id="rId1"/>
  <headerFooter alignWithMargins="0">
    <oddFooter>&amp;C&amp;"Arial,Regular"&amp;10&amp;P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"/>
  <sheetViews>
    <sheetView view="pageBreakPreview" topLeftCell="A19" zoomScale="115" zoomScaleNormal="75" zoomScaleSheetLayoutView="115" workbookViewId="0">
      <selection activeCell="C18" sqref="C18"/>
    </sheetView>
  </sheetViews>
  <sheetFormatPr defaultRowHeight="15"/>
  <cols>
    <col min="1" max="1" width="6.140625" style="177" customWidth="1"/>
    <col min="2" max="2" width="50.85546875" style="177" customWidth="1"/>
    <col min="3" max="3" width="19" style="177" bestFit="1" customWidth="1"/>
    <col min="4" max="4" width="21" style="177" bestFit="1" customWidth="1"/>
    <col min="5" max="5" width="14.7109375" style="177" bestFit="1" customWidth="1"/>
    <col min="6" max="6" width="17.28515625" style="177" bestFit="1" customWidth="1"/>
    <col min="7" max="7" width="15.28515625" style="177" customWidth="1"/>
    <col min="8" max="8" width="11" style="177" bestFit="1" customWidth="1"/>
    <col min="9" max="9" width="9.140625" style="177"/>
    <col min="10" max="10" width="22.42578125" style="177" customWidth="1"/>
    <col min="11" max="16384" width="9.140625" style="177"/>
  </cols>
  <sheetData>
    <row r="1" spans="1:7" ht="18.75" customHeight="1">
      <c r="A1" s="461" t="s">
        <v>564</v>
      </c>
      <c r="B1" s="461"/>
      <c r="C1" s="232"/>
      <c r="D1" s="462" t="s">
        <v>219</v>
      </c>
      <c r="E1" s="462"/>
      <c r="F1" s="462"/>
      <c r="G1" s="462"/>
    </row>
    <row r="2" spans="1:7" ht="18.75" customHeight="1">
      <c r="A2" s="461" t="str">
        <f>'Biểu Thu 02'!A2:B2</f>
        <v>Đơn vị: Trường Mầm non Mỗ Lao</v>
      </c>
      <c r="B2" s="461"/>
      <c r="C2" s="232"/>
      <c r="D2" s="232"/>
      <c r="E2" s="232"/>
      <c r="F2" s="232"/>
      <c r="G2" s="232"/>
    </row>
    <row r="3" spans="1:7" ht="18.75" customHeight="1">
      <c r="A3" s="463" t="str">
        <f>'Biểu Thu 02'!chuong_pl_5</f>
        <v>Mã đơn vị QHNS: 3029353</v>
      </c>
      <c r="B3" s="463"/>
      <c r="C3" s="232"/>
      <c r="D3" s="232"/>
      <c r="E3" s="232"/>
      <c r="F3" s="232"/>
      <c r="G3" s="232"/>
    </row>
    <row r="4" spans="1:7" s="178" customFormat="1" ht="21" customHeight="1">
      <c r="A4" s="464" t="s">
        <v>566</v>
      </c>
      <c r="B4" s="464"/>
      <c r="C4" s="464"/>
      <c r="D4" s="464"/>
      <c r="E4" s="464"/>
      <c r="F4" s="464"/>
      <c r="G4" s="464"/>
    </row>
    <row r="5" spans="1:7" ht="15.75">
      <c r="A5" s="233"/>
      <c r="B5" s="232"/>
      <c r="C5" s="232"/>
      <c r="D5" s="458" t="s">
        <v>76</v>
      </c>
      <c r="E5" s="458"/>
      <c r="F5" s="458"/>
      <c r="G5" s="458"/>
    </row>
    <row r="6" spans="1:7" ht="15.75">
      <c r="A6" s="456" t="s">
        <v>31</v>
      </c>
      <c r="B6" s="456" t="s">
        <v>34</v>
      </c>
      <c r="C6" s="456" t="s">
        <v>567</v>
      </c>
      <c r="D6" s="456" t="s">
        <v>568</v>
      </c>
      <c r="E6" s="456" t="s">
        <v>285</v>
      </c>
      <c r="F6" s="459" t="s">
        <v>9</v>
      </c>
      <c r="G6" s="460"/>
    </row>
    <row r="7" spans="1:7" ht="39" customHeight="1">
      <c r="A7" s="457"/>
      <c r="B7" s="457"/>
      <c r="C7" s="457"/>
      <c r="D7" s="457"/>
      <c r="E7" s="457"/>
      <c r="F7" s="234" t="s">
        <v>286</v>
      </c>
      <c r="G7" s="234" t="s">
        <v>287</v>
      </c>
    </row>
    <row r="8" spans="1:7" s="213" customFormat="1" ht="11.25">
      <c r="A8" s="235" t="s">
        <v>1</v>
      </c>
      <c r="B8" s="235" t="s">
        <v>2</v>
      </c>
      <c r="C8" s="235">
        <v>1</v>
      </c>
      <c r="D8" s="235">
        <v>2</v>
      </c>
      <c r="E8" s="235" t="s">
        <v>288</v>
      </c>
      <c r="F8" s="235">
        <v>4</v>
      </c>
      <c r="G8" s="235">
        <v>5</v>
      </c>
    </row>
    <row r="9" spans="1:7" s="14" customFormat="1" ht="24.75" customHeight="1">
      <c r="A9" s="236" t="s">
        <v>18</v>
      </c>
      <c r="B9" s="237" t="s">
        <v>548</v>
      </c>
      <c r="C9" s="238">
        <f>SUM(C10:C14)</f>
        <v>3343110000</v>
      </c>
      <c r="D9" s="238">
        <f t="shared" ref="D9:G9" si="0">SUM(D10:D14)</f>
        <v>3343110000</v>
      </c>
      <c r="E9" s="238">
        <f t="shared" si="0"/>
        <v>0</v>
      </c>
      <c r="F9" s="238">
        <f t="shared" si="0"/>
        <v>0</v>
      </c>
      <c r="G9" s="238">
        <f t="shared" si="0"/>
        <v>0</v>
      </c>
    </row>
    <row r="10" spans="1:7" s="14" customFormat="1" ht="23.25" customHeight="1">
      <c r="A10" s="239" t="s">
        <v>4</v>
      </c>
      <c r="B10" s="216" t="s">
        <v>284</v>
      </c>
      <c r="C10" s="215">
        <v>0</v>
      </c>
      <c r="D10" s="215">
        <f>C10</f>
        <v>0</v>
      </c>
      <c r="E10" s="215">
        <f>C10-D10</f>
        <v>0</v>
      </c>
      <c r="F10" s="215">
        <f>C10-D10</f>
        <v>0</v>
      </c>
      <c r="G10" s="215">
        <f>E10-F10</f>
        <v>0</v>
      </c>
    </row>
    <row r="11" spans="1:7" s="14" customFormat="1" ht="24.75" customHeight="1">
      <c r="A11" s="239" t="s">
        <v>5</v>
      </c>
      <c r="B11" s="216" t="s">
        <v>569</v>
      </c>
      <c r="C11" s="215">
        <v>3343110000</v>
      </c>
      <c r="D11" s="215">
        <f>C11</f>
        <v>3343110000</v>
      </c>
      <c r="E11" s="215">
        <f>C11-D11</f>
        <v>0</v>
      </c>
      <c r="F11" s="215">
        <f>C11-D11</f>
        <v>0</v>
      </c>
      <c r="G11" s="215">
        <f t="shared" ref="G11:G12" si="1">E11-F11</f>
        <v>0</v>
      </c>
    </row>
    <row r="12" spans="1:7" s="14" customFormat="1" ht="13.5" customHeight="1">
      <c r="A12" s="239"/>
      <c r="B12" s="216"/>
      <c r="C12" s="215"/>
      <c r="D12" s="215"/>
      <c r="E12" s="215">
        <f t="shared" ref="E12:E14" si="2">C12-D12</f>
        <v>0</v>
      </c>
      <c r="F12" s="215">
        <f>C12-D12</f>
        <v>0</v>
      </c>
      <c r="G12" s="215">
        <f t="shared" si="1"/>
        <v>0</v>
      </c>
    </row>
    <row r="13" spans="1:7" s="14" customFormat="1" ht="12.75" customHeight="1">
      <c r="A13" s="239"/>
      <c r="B13" s="216"/>
      <c r="C13" s="215"/>
      <c r="D13" s="215"/>
      <c r="E13" s="215">
        <f t="shared" si="2"/>
        <v>0</v>
      </c>
      <c r="F13" s="215"/>
      <c r="G13" s="215"/>
    </row>
    <row r="14" spans="1:7" s="14" customFormat="1" ht="14.25" customHeight="1">
      <c r="A14" s="239"/>
      <c r="B14" s="216"/>
      <c r="C14" s="215"/>
      <c r="D14" s="215"/>
      <c r="E14" s="215">
        <f t="shared" si="2"/>
        <v>0</v>
      </c>
      <c r="F14" s="215"/>
      <c r="G14" s="215"/>
    </row>
    <row r="15" spans="1:7" s="14" customFormat="1" ht="22.5" customHeight="1">
      <c r="A15" s="236" t="s">
        <v>19</v>
      </c>
      <c r="B15" s="237" t="s">
        <v>551</v>
      </c>
      <c r="C15" s="238">
        <f>SUM(C16:C19)</f>
        <v>2436805700</v>
      </c>
      <c r="D15" s="238">
        <f>SUM(D16:D19)</f>
        <v>2444090700</v>
      </c>
      <c r="E15" s="238">
        <f t="shared" ref="E15:G15" si="3">SUM(E16:E19)</f>
        <v>-7285000</v>
      </c>
      <c r="F15" s="238">
        <f t="shared" si="3"/>
        <v>0</v>
      </c>
      <c r="G15" s="238">
        <f t="shared" si="3"/>
        <v>0</v>
      </c>
    </row>
    <row r="16" spans="1:7" s="14" customFormat="1" ht="24.75" customHeight="1">
      <c r="A16" s="239" t="s">
        <v>4</v>
      </c>
      <c r="B16" s="216" t="s">
        <v>530</v>
      </c>
      <c r="C16" s="215">
        <v>0</v>
      </c>
      <c r="D16" s="215">
        <f>C16</f>
        <v>0</v>
      </c>
      <c r="E16" s="215">
        <f>C16-D16</f>
        <v>0</v>
      </c>
      <c r="F16" s="215">
        <v>0</v>
      </c>
      <c r="G16" s="215">
        <f>E16</f>
        <v>0</v>
      </c>
    </row>
    <row r="17" spans="1:7" s="14" customFormat="1" ht="29.25" customHeight="1">
      <c r="A17" s="239" t="s">
        <v>5</v>
      </c>
      <c r="B17" s="216" t="s">
        <v>570</v>
      </c>
      <c r="C17" s="215">
        <v>1641196700</v>
      </c>
      <c r="D17" s="215">
        <v>1648481700</v>
      </c>
      <c r="E17" s="215">
        <f t="shared" ref="E17:E19" si="4">C17-D17</f>
        <v>-7285000</v>
      </c>
      <c r="F17" s="215"/>
      <c r="G17" s="215"/>
    </row>
    <row r="18" spans="1:7" s="14" customFormat="1" ht="28.5" customHeight="1">
      <c r="A18" s="239" t="s">
        <v>6</v>
      </c>
      <c r="B18" s="216" t="s">
        <v>571</v>
      </c>
      <c r="C18" s="215">
        <v>200880000</v>
      </c>
      <c r="D18" s="215">
        <f t="shared" ref="D18" si="5">C18</f>
        <v>200880000</v>
      </c>
      <c r="E18" s="215">
        <f t="shared" si="4"/>
        <v>0</v>
      </c>
      <c r="F18" s="215">
        <f>C18-D18</f>
        <v>0</v>
      </c>
      <c r="G18" s="215">
        <f t="shared" ref="G18:G19" si="6">E18-F18</f>
        <v>0</v>
      </c>
    </row>
    <row r="19" spans="1:7" s="14" customFormat="1" ht="33.75" customHeight="1">
      <c r="A19" s="239" t="s">
        <v>546</v>
      </c>
      <c r="B19" s="216" t="s">
        <v>572</v>
      </c>
      <c r="C19" s="215">
        <v>594729000</v>
      </c>
      <c r="D19" s="215">
        <f>C19</f>
        <v>594729000</v>
      </c>
      <c r="E19" s="215">
        <f t="shared" si="4"/>
        <v>0</v>
      </c>
      <c r="F19" s="215">
        <v>0</v>
      </c>
      <c r="G19" s="215">
        <f t="shared" si="6"/>
        <v>0</v>
      </c>
    </row>
    <row r="20" spans="1:7" s="14" customFormat="1" ht="23.25" customHeight="1">
      <c r="A20" s="236" t="s">
        <v>20</v>
      </c>
      <c r="B20" s="237" t="s">
        <v>550</v>
      </c>
      <c r="C20" s="238">
        <f>SUM(C21:C22)</f>
        <v>178808000</v>
      </c>
      <c r="D20" s="238">
        <f t="shared" ref="D20:G20" si="7">SUM(D21:D22)</f>
        <v>178808000</v>
      </c>
      <c r="E20" s="238">
        <f t="shared" si="7"/>
        <v>0</v>
      </c>
      <c r="F20" s="238">
        <f t="shared" si="7"/>
        <v>0</v>
      </c>
      <c r="G20" s="238">
        <f t="shared" si="7"/>
        <v>0</v>
      </c>
    </row>
    <row r="21" spans="1:7" ht="20.25" customHeight="1">
      <c r="A21" s="240">
        <v>1</v>
      </c>
      <c r="B21" s="241" t="s">
        <v>543</v>
      </c>
      <c r="C21" s="215">
        <v>0</v>
      </c>
      <c r="D21" s="242">
        <f>C21</f>
        <v>0</v>
      </c>
      <c r="E21" s="215">
        <f>C21-D21</f>
        <v>0</v>
      </c>
      <c r="F21" s="215"/>
      <c r="G21" s="215">
        <f>E21-F21</f>
        <v>0</v>
      </c>
    </row>
    <row r="22" spans="1:7" ht="34.5" customHeight="1">
      <c r="A22" s="240">
        <v>2</v>
      </c>
      <c r="B22" s="216" t="s">
        <v>573</v>
      </c>
      <c r="C22" s="215">
        <v>178808000</v>
      </c>
      <c r="D22" s="243">
        <f t="shared" ref="D22" si="8">C22</f>
        <v>178808000</v>
      </c>
      <c r="E22" s="215">
        <f>C22-D22</f>
        <v>0</v>
      </c>
      <c r="F22" s="215"/>
      <c r="G22" s="215">
        <f>E22-F22</f>
        <v>0</v>
      </c>
    </row>
    <row r="23" spans="1:7" s="14" customFormat="1" ht="23.25" customHeight="1">
      <c r="A23" s="236" t="s">
        <v>24</v>
      </c>
      <c r="B23" s="237" t="s">
        <v>549</v>
      </c>
      <c r="C23" s="238">
        <f>SUM(C24:C25)</f>
        <v>266936000</v>
      </c>
      <c r="D23" s="238">
        <f t="shared" ref="D23:G23" si="9">SUM(D24:D25)</f>
        <v>266936000</v>
      </c>
      <c r="E23" s="238">
        <f t="shared" si="9"/>
        <v>0</v>
      </c>
      <c r="F23" s="238">
        <f t="shared" si="9"/>
        <v>0</v>
      </c>
      <c r="G23" s="238">
        <f t="shared" si="9"/>
        <v>0</v>
      </c>
    </row>
    <row r="24" spans="1:7" ht="20.25" customHeight="1">
      <c r="A24" s="240">
        <v>1</v>
      </c>
      <c r="B24" s="241" t="s">
        <v>543</v>
      </c>
      <c r="C24" s="242">
        <v>0</v>
      </c>
      <c r="D24" s="215">
        <f>C24</f>
        <v>0</v>
      </c>
      <c r="E24" s="215">
        <f>C24-D24</f>
        <v>0</v>
      </c>
      <c r="F24" s="215"/>
      <c r="G24" s="215"/>
    </row>
    <row r="25" spans="1:7" ht="36" customHeight="1">
      <c r="A25" s="240">
        <v>2</v>
      </c>
      <c r="B25" s="241" t="s">
        <v>574</v>
      </c>
      <c r="C25" s="215">
        <v>266936000</v>
      </c>
      <c r="D25" s="242">
        <f t="shared" ref="D25" si="10">C25</f>
        <v>266936000</v>
      </c>
      <c r="E25" s="215">
        <f>C25-D25</f>
        <v>0</v>
      </c>
      <c r="F25" s="215"/>
      <c r="G25" s="215"/>
    </row>
    <row r="26" spans="1:7" s="178" customFormat="1" ht="29.25" customHeight="1">
      <c r="A26" s="234"/>
      <c r="B26" s="244" t="s">
        <v>547</v>
      </c>
      <c r="C26" s="238">
        <f>C15+C9+C20+C23</f>
        <v>6225659700</v>
      </c>
      <c r="D26" s="238">
        <f t="shared" ref="D26:G26" si="11">D15+D9+D20+D23</f>
        <v>6232944700</v>
      </c>
      <c r="E26" s="238">
        <f t="shared" si="11"/>
        <v>-7285000</v>
      </c>
      <c r="F26" s="238">
        <f t="shared" si="11"/>
        <v>0</v>
      </c>
      <c r="G26" s="238">
        <f t="shared" si="11"/>
        <v>0</v>
      </c>
    </row>
  </sheetData>
  <mergeCells count="12">
    <mergeCell ref="A1:B1"/>
    <mergeCell ref="D1:G1"/>
    <mergeCell ref="A2:B2"/>
    <mergeCell ref="A3:B3"/>
    <mergeCell ref="A4:G4"/>
    <mergeCell ref="B6:B7"/>
    <mergeCell ref="A6:A7"/>
    <mergeCell ref="D5:G5"/>
    <mergeCell ref="C6:C7"/>
    <mergeCell ref="D6:D7"/>
    <mergeCell ref="E6:E7"/>
    <mergeCell ref="F6:G6"/>
  </mergeCells>
  <pageMargins left="0.45" right="0.2" top="0.31" bottom="0.26" header="0.2" footer="0.2"/>
  <pageSetup paperSize="9" scale="97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6"/>
  <sheetViews>
    <sheetView view="pageLayout" topLeftCell="A10" zoomScaleNormal="100" workbookViewId="0">
      <selection activeCell="E3" sqref="E3"/>
    </sheetView>
  </sheetViews>
  <sheetFormatPr defaultRowHeight="12.75"/>
  <cols>
    <col min="1" max="1" width="5.5703125" style="7" customWidth="1"/>
    <col min="2" max="2" width="38.140625" style="7" customWidth="1"/>
    <col min="3" max="3" width="10.28515625" style="7" customWidth="1"/>
    <col min="4" max="5" width="13.42578125" style="7" customWidth="1"/>
    <col min="6" max="6" width="9" style="7" customWidth="1"/>
    <col min="7" max="7" width="12" style="7" customWidth="1"/>
    <col min="8" max="8" width="11" style="7" customWidth="1"/>
    <col min="9" max="9" width="10" style="7" customWidth="1"/>
    <col min="10" max="10" width="9.5703125" style="7" customWidth="1"/>
    <col min="11" max="11" width="11.28515625" style="7" customWidth="1"/>
    <col min="12" max="12" width="13.5703125" style="7" customWidth="1"/>
    <col min="13" max="13" width="13" style="7" customWidth="1"/>
    <col min="14" max="14" width="8.5703125" style="7" customWidth="1"/>
    <col min="15" max="15" width="11.7109375" style="7" customWidth="1"/>
    <col min="16" max="231" width="9.140625" style="7"/>
    <col min="232" max="232" width="5.5703125" style="7" customWidth="1"/>
    <col min="233" max="233" width="33.7109375" style="7" customWidth="1"/>
    <col min="234" max="234" width="10.28515625" style="7" customWidth="1"/>
    <col min="235" max="235" width="12.42578125" style="7" customWidth="1"/>
    <col min="236" max="236" width="10.85546875" style="7" customWidth="1"/>
    <col min="237" max="237" width="9" style="7" customWidth="1"/>
    <col min="238" max="238" width="12" style="7" customWidth="1"/>
    <col min="239" max="239" width="11" style="7" customWidth="1"/>
    <col min="240" max="240" width="10" style="7" customWidth="1"/>
    <col min="241" max="241" width="9.5703125" style="7" customWidth="1"/>
    <col min="242" max="242" width="11.28515625" style="7" customWidth="1"/>
    <col min="243" max="243" width="10.42578125" style="7" customWidth="1"/>
    <col min="244" max="244" width="10.85546875" style="7" customWidth="1"/>
    <col min="245" max="245" width="8.5703125" style="7" customWidth="1"/>
    <col min="246" max="246" width="11.7109375" style="7" customWidth="1"/>
    <col min="247" max="487" width="9.140625" style="7"/>
    <col min="488" max="488" width="5.5703125" style="7" customWidth="1"/>
    <col min="489" max="489" width="33.7109375" style="7" customWidth="1"/>
    <col min="490" max="490" width="10.28515625" style="7" customWidth="1"/>
    <col min="491" max="491" width="12.42578125" style="7" customWidth="1"/>
    <col min="492" max="492" width="10.85546875" style="7" customWidth="1"/>
    <col min="493" max="493" width="9" style="7" customWidth="1"/>
    <col min="494" max="494" width="12" style="7" customWidth="1"/>
    <col min="495" max="495" width="11" style="7" customWidth="1"/>
    <col min="496" max="496" width="10" style="7" customWidth="1"/>
    <col min="497" max="497" width="9.5703125" style="7" customWidth="1"/>
    <col min="498" max="498" width="11.28515625" style="7" customWidth="1"/>
    <col min="499" max="499" width="10.42578125" style="7" customWidth="1"/>
    <col min="500" max="500" width="10.85546875" style="7" customWidth="1"/>
    <col min="501" max="501" width="8.5703125" style="7" customWidth="1"/>
    <col min="502" max="502" width="11.7109375" style="7" customWidth="1"/>
    <col min="503" max="743" width="9.140625" style="7"/>
    <col min="744" max="744" width="5.5703125" style="7" customWidth="1"/>
    <col min="745" max="745" width="33.7109375" style="7" customWidth="1"/>
    <col min="746" max="746" width="10.28515625" style="7" customWidth="1"/>
    <col min="747" max="747" width="12.42578125" style="7" customWidth="1"/>
    <col min="748" max="748" width="10.85546875" style="7" customWidth="1"/>
    <col min="749" max="749" width="9" style="7" customWidth="1"/>
    <col min="750" max="750" width="12" style="7" customWidth="1"/>
    <col min="751" max="751" width="11" style="7" customWidth="1"/>
    <col min="752" max="752" width="10" style="7" customWidth="1"/>
    <col min="753" max="753" width="9.5703125" style="7" customWidth="1"/>
    <col min="754" max="754" width="11.28515625" style="7" customWidth="1"/>
    <col min="755" max="755" width="10.42578125" style="7" customWidth="1"/>
    <col min="756" max="756" width="10.85546875" style="7" customWidth="1"/>
    <col min="757" max="757" width="8.5703125" style="7" customWidth="1"/>
    <col min="758" max="758" width="11.7109375" style="7" customWidth="1"/>
    <col min="759" max="999" width="9.140625" style="7"/>
    <col min="1000" max="1000" width="5.5703125" style="7" customWidth="1"/>
    <col min="1001" max="1001" width="33.7109375" style="7" customWidth="1"/>
    <col min="1002" max="1002" width="10.28515625" style="7" customWidth="1"/>
    <col min="1003" max="1003" width="12.42578125" style="7" customWidth="1"/>
    <col min="1004" max="1004" width="10.85546875" style="7" customWidth="1"/>
    <col min="1005" max="1005" width="9" style="7" customWidth="1"/>
    <col min="1006" max="1006" width="12" style="7" customWidth="1"/>
    <col min="1007" max="1007" width="11" style="7" customWidth="1"/>
    <col min="1008" max="1008" width="10" style="7" customWidth="1"/>
    <col min="1009" max="1009" width="9.5703125" style="7" customWidth="1"/>
    <col min="1010" max="1010" width="11.28515625" style="7" customWidth="1"/>
    <col min="1011" max="1011" width="10.42578125" style="7" customWidth="1"/>
    <col min="1012" max="1012" width="10.85546875" style="7" customWidth="1"/>
    <col min="1013" max="1013" width="8.5703125" style="7" customWidth="1"/>
    <col min="1014" max="1014" width="11.7109375" style="7" customWidth="1"/>
    <col min="1015" max="1255" width="9.140625" style="7"/>
    <col min="1256" max="1256" width="5.5703125" style="7" customWidth="1"/>
    <col min="1257" max="1257" width="33.7109375" style="7" customWidth="1"/>
    <col min="1258" max="1258" width="10.28515625" style="7" customWidth="1"/>
    <col min="1259" max="1259" width="12.42578125" style="7" customWidth="1"/>
    <col min="1260" max="1260" width="10.85546875" style="7" customWidth="1"/>
    <col min="1261" max="1261" width="9" style="7" customWidth="1"/>
    <col min="1262" max="1262" width="12" style="7" customWidth="1"/>
    <col min="1263" max="1263" width="11" style="7" customWidth="1"/>
    <col min="1264" max="1264" width="10" style="7" customWidth="1"/>
    <col min="1265" max="1265" width="9.5703125" style="7" customWidth="1"/>
    <col min="1266" max="1266" width="11.28515625" style="7" customWidth="1"/>
    <col min="1267" max="1267" width="10.42578125" style="7" customWidth="1"/>
    <col min="1268" max="1268" width="10.85546875" style="7" customWidth="1"/>
    <col min="1269" max="1269" width="8.5703125" style="7" customWidth="1"/>
    <col min="1270" max="1270" width="11.7109375" style="7" customWidth="1"/>
    <col min="1271" max="1511" width="9.140625" style="7"/>
    <col min="1512" max="1512" width="5.5703125" style="7" customWidth="1"/>
    <col min="1513" max="1513" width="33.7109375" style="7" customWidth="1"/>
    <col min="1514" max="1514" width="10.28515625" style="7" customWidth="1"/>
    <col min="1515" max="1515" width="12.42578125" style="7" customWidth="1"/>
    <col min="1516" max="1516" width="10.85546875" style="7" customWidth="1"/>
    <col min="1517" max="1517" width="9" style="7" customWidth="1"/>
    <col min="1518" max="1518" width="12" style="7" customWidth="1"/>
    <col min="1519" max="1519" width="11" style="7" customWidth="1"/>
    <col min="1520" max="1520" width="10" style="7" customWidth="1"/>
    <col min="1521" max="1521" width="9.5703125" style="7" customWidth="1"/>
    <col min="1522" max="1522" width="11.28515625" style="7" customWidth="1"/>
    <col min="1523" max="1523" width="10.42578125" style="7" customWidth="1"/>
    <col min="1524" max="1524" width="10.85546875" style="7" customWidth="1"/>
    <col min="1525" max="1525" width="8.5703125" style="7" customWidth="1"/>
    <col min="1526" max="1526" width="11.7109375" style="7" customWidth="1"/>
    <col min="1527" max="1767" width="9.140625" style="7"/>
    <col min="1768" max="1768" width="5.5703125" style="7" customWidth="1"/>
    <col min="1769" max="1769" width="33.7109375" style="7" customWidth="1"/>
    <col min="1770" max="1770" width="10.28515625" style="7" customWidth="1"/>
    <col min="1771" max="1771" width="12.42578125" style="7" customWidth="1"/>
    <col min="1772" max="1772" width="10.85546875" style="7" customWidth="1"/>
    <col min="1773" max="1773" width="9" style="7" customWidth="1"/>
    <col min="1774" max="1774" width="12" style="7" customWidth="1"/>
    <col min="1775" max="1775" width="11" style="7" customWidth="1"/>
    <col min="1776" max="1776" width="10" style="7" customWidth="1"/>
    <col min="1777" max="1777" width="9.5703125" style="7" customWidth="1"/>
    <col min="1778" max="1778" width="11.28515625" style="7" customWidth="1"/>
    <col min="1779" max="1779" width="10.42578125" style="7" customWidth="1"/>
    <col min="1780" max="1780" width="10.85546875" style="7" customWidth="1"/>
    <col min="1781" max="1781" width="8.5703125" style="7" customWidth="1"/>
    <col min="1782" max="1782" width="11.7109375" style="7" customWidth="1"/>
    <col min="1783" max="2023" width="9.140625" style="7"/>
    <col min="2024" max="2024" width="5.5703125" style="7" customWidth="1"/>
    <col min="2025" max="2025" width="33.7109375" style="7" customWidth="1"/>
    <col min="2026" max="2026" width="10.28515625" style="7" customWidth="1"/>
    <col min="2027" max="2027" width="12.42578125" style="7" customWidth="1"/>
    <col min="2028" max="2028" width="10.85546875" style="7" customWidth="1"/>
    <col min="2029" max="2029" width="9" style="7" customWidth="1"/>
    <col min="2030" max="2030" width="12" style="7" customWidth="1"/>
    <col min="2031" max="2031" width="11" style="7" customWidth="1"/>
    <col min="2032" max="2032" width="10" style="7" customWidth="1"/>
    <col min="2033" max="2033" width="9.5703125" style="7" customWidth="1"/>
    <col min="2034" max="2034" width="11.28515625" style="7" customWidth="1"/>
    <col min="2035" max="2035" width="10.42578125" style="7" customWidth="1"/>
    <col min="2036" max="2036" width="10.85546875" style="7" customWidth="1"/>
    <col min="2037" max="2037" width="8.5703125" style="7" customWidth="1"/>
    <col min="2038" max="2038" width="11.7109375" style="7" customWidth="1"/>
    <col min="2039" max="2279" width="9.140625" style="7"/>
    <col min="2280" max="2280" width="5.5703125" style="7" customWidth="1"/>
    <col min="2281" max="2281" width="33.7109375" style="7" customWidth="1"/>
    <col min="2282" max="2282" width="10.28515625" style="7" customWidth="1"/>
    <col min="2283" max="2283" width="12.42578125" style="7" customWidth="1"/>
    <col min="2284" max="2284" width="10.85546875" style="7" customWidth="1"/>
    <col min="2285" max="2285" width="9" style="7" customWidth="1"/>
    <col min="2286" max="2286" width="12" style="7" customWidth="1"/>
    <col min="2287" max="2287" width="11" style="7" customWidth="1"/>
    <col min="2288" max="2288" width="10" style="7" customWidth="1"/>
    <col min="2289" max="2289" width="9.5703125" style="7" customWidth="1"/>
    <col min="2290" max="2290" width="11.28515625" style="7" customWidth="1"/>
    <col min="2291" max="2291" width="10.42578125" style="7" customWidth="1"/>
    <col min="2292" max="2292" width="10.85546875" style="7" customWidth="1"/>
    <col min="2293" max="2293" width="8.5703125" style="7" customWidth="1"/>
    <col min="2294" max="2294" width="11.7109375" style="7" customWidth="1"/>
    <col min="2295" max="2535" width="9.140625" style="7"/>
    <col min="2536" max="2536" width="5.5703125" style="7" customWidth="1"/>
    <col min="2537" max="2537" width="33.7109375" style="7" customWidth="1"/>
    <col min="2538" max="2538" width="10.28515625" style="7" customWidth="1"/>
    <col min="2539" max="2539" width="12.42578125" style="7" customWidth="1"/>
    <col min="2540" max="2540" width="10.85546875" style="7" customWidth="1"/>
    <col min="2541" max="2541" width="9" style="7" customWidth="1"/>
    <col min="2542" max="2542" width="12" style="7" customWidth="1"/>
    <col min="2543" max="2543" width="11" style="7" customWidth="1"/>
    <col min="2544" max="2544" width="10" style="7" customWidth="1"/>
    <col min="2545" max="2545" width="9.5703125" style="7" customWidth="1"/>
    <col min="2546" max="2546" width="11.28515625" style="7" customWidth="1"/>
    <col min="2547" max="2547" width="10.42578125" style="7" customWidth="1"/>
    <col min="2548" max="2548" width="10.85546875" style="7" customWidth="1"/>
    <col min="2549" max="2549" width="8.5703125" style="7" customWidth="1"/>
    <col min="2550" max="2550" width="11.7109375" style="7" customWidth="1"/>
    <col min="2551" max="2791" width="9.140625" style="7"/>
    <col min="2792" max="2792" width="5.5703125" style="7" customWidth="1"/>
    <col min="2793" max="2793" width="33.7109375" style="7" customWidth="1"/>
    <col min="2794" max="2794" width="10.28515625" style="7" customWidth="1"/>
    <col min="2795" max="2795" width="12.42578125" style="7" customWidth="1"/>
    <col min="2796" max="2796" width="10.85546875" style="7" customWidth="1"/>
    <col min="2797" max="2797" width="9" style="7" customWidth="1"/>
    <col min="2798" max="2798" width="12" style="7" customWidth="1"/>
    <col min="2799" max="2799" width="11" style="7" customWidth="1"/>
    <col min="2800" max="2800" width="10" style="7" customWidth="1"/>
    <col min="2801" max="2801" width="9.5703125" style="7" customWidth="1"/>
    <col min="2802" max="2802" width="11.28515625" style="7" customWidth="1"/>
    <col min="2803" max="2803" width="10.42578125" style="7" customWidth="1"/>
    <col min="2804" max="2804" width="10.85546875" style="7" customWidth="1"/>
    <col min="2805" max="2805" width="8.5703125" style="7" customWidth="1"/>
    <col min="2806" max="2806" width="11.7109375" style="7" customWidth="1"/>
    <col min="2807" max="3047" width="9.140625" style="7"/>
    <col min="3048" max="3048" width="5.5703125" style="7" customWidth="1"/>
    <col min="3049" max="3049" width="33.7109375" style="7" customWidth="1"/>
    <col min="3050" max="3050" width="10.28515625" style="7" customWidth="1"/>
    <col min="3051" max="3051" width="12.42578125" style="7" customWidth="1"/>
    <col min="3052" max="3052" width="10.85546875" style="7" customWidth="1"/>
    <col min="3053" max="3053" width="9" style="7" customWidth="1"/>
    <col min="3054" max="3054" width="12" style="7" customWidth="1"/>
    <col min="3055" max="3055" width="11" style="7" customWidth="1"/>
    <col min="3056" max="3056" width="10" style="7" customWidth="1"/>
    <col min="3057" max="3057" width="9.5703125" style="7" customWidth="1"/>
    <col min="3058" max="3058" width="11.28515625" style="7" customWidth="1"/>
    <col min="3059" max="3059" width="10.42578125" style="7" customWidth="1"/>
    <col min="3060" max="3060" width="10.85546875" style="7" customWidth="1"/>
    <col min="3061" max="3061" width="8.5703125" style="7" customWidth="1"/>
    <col min="3062" max="3062" width="11.7109375" style="7" customWidth="1"/>
    <col min="3063" max="3303" width="9.140625" style="7"/>
    <col min="3304" max="3304" width="5.5703125" style="7" customWidth="1"/>
    <col min="3305" max="3305" width="33.7109375" style="7" customWidth="1"/>
    <col min="3306" max="3306" width="10.28515625" style="7" customWidth="1"/>
    <col min="3307" max="3307" width="12.42578125" style="7" customWidth="1"/>
    <col min="3308" max="3308" width="10.85546875" style="7" customWidth="1"/>
    <col min="3309" max="3309" width="9" style="7" customWidth="1"/>
    <col min="3310" max="3310" width="12" style="7" customWidth="1"/>
    <col min="3311" max="3311" width="11" style="7" customWidth="1"/>
    <col min="3312" max="3312" width="10" style="7" customWidth="1"/>
    <col min="3313" max="3313" width="9.5703125" style="7" customWidth="1"/>
    <col min="3314" max="3314" width="11.28515625" style="7" customWidth="1"/>
    <col min="3315" max="3315" width="10.42578125" style="7" customWidth="1"/>
    <col min="3316" max="3316" width="10.85546875" style="7" customWidth="1"/>
    <col min="3317" max="3317" width="8.5703125" style="7" customWidth="1"/>
    <col min="3318" max="3318" width="11.7109375" style="7" customWidth="1"/>
    <col min="3319" max="3559" width="9.140625" style="7"/>
    <col min="3560" max="3560" width="5.5703125" style="7" customWidth="1"/>
    <col min="3561" max="3561" width="33.7109375" style="7" customWidth="1"/>
    <col min="3562" max="3562" width="10.28515625" style="7" customWidth="1"/>
    <col min="3563" max="3563" width="12.42578125" style="7" customWidth="1"/>
    <col min="3564" max="3564" width="10.85546875" style="7" customWidth="1"/>
    <col min="3565" max="3565" width="9" style="7" customWidth="1"/>
    <col min="3566" max="3566" width="12" style="7" customWidth="1"/>
    <col min="3567" max="3567" width="11" style="7" customWidth="1"/>
    <col min="3568" max="3568" width="10" style="7" customWidth="1"/>
    <col min="3569" max="3569" width="9.5703125" style="7" customWidth="1"/>
    <col min="3570" max="3570" width="11.28515625" style="7" customWidth="1"/>
    <col min="3571" max="3571" width="10.42578125" style="7" customWidth="1"/>
    <col min="3572" max="3572" width="10.85546875" style="7" customWidth="1"/>
    <col min="3573" max="3573" width="8.5703125" style="7" customWidth="1"/>
    <col min="3574" max="3574" width="11.7109375" style="7" customWidth="1"/>
    <col min="3575" max="3815" width="9.140625" style="7"/>
    <col min="3816" max="3816" width="5.5703125" style="7" customWidth="1"/>
    <col min="3817" max="3817" width="33.7109375" style="7" customWidth="1"/>
    <col min="3818" max="3818" width="10.28515625" style="7" customWidth="1"/>
    <col min="3819" max="3819" width="12.42578125" style="7" customWidth="1"/>
    <col min="3820" max="3820" width="10.85546875" style="7" customWidth="1"/>
    <col min="3821" max="3821" width="9" style="7" customWidth="1"/>
    <col min="3822" max="3822" width="12" style="7" customWidth="1"/>
    <col min="3823" max="3823" width="11" style="7" customWidth="1"/>
    <col min="3824" max="3824" width="10" style="7" customWidth="1"/>
    <col min="3825" max="3825" width="9.5703125" style="7" customWidth="1"/>
    <col min="3826" max="3826" width="11.28515625" style="7" customWidth="1"/>
    <col min="3827" max="3827" width="10.42578125" style="7" customWidth="1"/>
    <col min="3828" max="3828" width="10.85546875" style="7" customWidth="1"/>
    <col min="3829" max="3829" width="8.5703125" style="7" customWidth="1"/>
    <col min="3830" max="3830" width="11.7109375" style="7" customWidth="1"/>
    <col min="3831" max="4071" width="9.140625" style="7"/>
    <col min="4072" max="4072" width="5.5703125" style="7" customWidth="1"/>
    <col min="4073" max="4073" width="33.7109375" style="7" customWidth="1"/>
    <col min="4074" max="4074" width="10.28515625" style="7" customWidth="1"/>
    <col min="4075" max="4075" width="12.42578125" style="7" customWidth="1"/>
    <col min="4076" max="4076" width="10.85546875" style="7" customWidth="1"/>
    <col min="4077" max="4077" width="9" style="7" customWidth="1"/>
    <col min="4078" max="4078" width="12" style="7" customWidth="1"/>
    <col min="4079" max="4079" width="11" style="7" customWidth="1"/>
    <col min="4080" max="4080" width="10" style="7" customWidth="1"/>
    <col min="4081" max="4081" width="9.5703125" style="7" customWidth="1"/>
    <col min="4082" max="4082" width="11.28515625" style="7" customWidth="1"/>
    <col min="4083" max="4083" width="10.42578125" style="7" customWidth="1"/>
    <col min="4084" max="4084" width="10.85546875" style="7" customWidth="1"/>
    <col min="4085" max="4085" width="8.5703125" style="7" customWidth="1"/>
    <col min="4086" max="4086" width="11.7109375" style="7" customWidth="1"/>
    <col min="4087" max="4327" width="9.140625" style="7"/>
    <col min="4328" max="4328" width="5.5703125" style="7" customWidth="1"/>
    <col min="4329" max="4329" width="33.7109375" style="7" customWidth="1"/>
    <col min="4330" max="4330" width="10.28515625" style="7" customWidth="1"/>
    <col min="4331" max="4331" width="12.42578125" style="7" customWidth="1"/>
    <col min="4332" max="4332" width="10.85546875" style="7" customWidth="1"/>
    <col min="4333" max="4333" width="9" style="7" customWidth="1"/>
    <col min="4334" max="4334" width="12" style="7" customWidth="1"/>
    <col min="4335" max="4335" width="11" style="7" customWidth="1"/>
    <col min="4336" max="4336" width="10" style="7" customWidth="1"/>
    <col min="4337" max="4337" width="9.5703125" style="7" customWidth="1"/>
    <col min="4338" max="4338" width="11.28515625" style="7" customWidth="1"/>
    <col min="4339" max="4339" width="10.42578125" style="7" customWidth="1"/>
    <col min="4340" max="4340" width="10.85546875" style="7" customWidth="1"/>
    <col min="4341" max="4341" width="8.5703125" style="7" customWidth="1"/>
    <col min="4342" max="4342" width="11.7109375" style="7" customWidth="1"/>
    <col min="4343" max="4583" width="9.140625" style="7"/>
    <col min="4584" max="4584" width="5.5703125" style="7" customWidth="1"/>
    <col min="4585" max="4585" width="33.7109375" style="7" customWidth="1"/>
    <col min="4586" max="4586" width="10.28515625" style="7" customWidth="1"/>
    <col min="4587" max="4587" width="12.42578125" style="7" customWidth="1"/>
    <col min="4588" max="4588" width="10.85546875" style="7" customWidth="1"/>
    <col min="4589" max="4589" width="9" style="7" customWidth="1"/>
    <col min="4590" max="4590" width="12" style="7" customWidth="1"/>
    <col min="4591" max="4591" width="11" style="7" customWidth="1"/>
    <col min="4592" max="4592" width="10" style="7" customWidth="1"/>
    <col min="4593" max="4593" width="9.5703125" style="7" customWidth="1"/>
    <col min="4594" max="4594" width="11.28515625" style="7" customWidth="1"/>
    <col min="4595" max="4595" width="10.42578125" style="7" customWidth="1"/>
    <col min="4596" max="4596" width="10.85546875" style="7" customWidth="1"/>
    <col min="4597" max="4597" width="8.5703125" style="7" customWidth="1"/>
    <col min="4598" max="4598" width="11.7109375" style="7" customWidth="1"/>
    <col min="4599" max="4839" width="9.140625" style="7"/>
    <col min="4840" max="4840" width="5.5703125" style="7" customWidth="1"/>
    <col min="4841" max="4841" width="33.7109375" style="7" customWidth="1"/>
    <col min="4842" max="4842" width="10.28515625" style="7" customWidth="1"/>
    <col min="4843" max="4843" width="12.42578125" style="7" customWidth="1"/>
    <col min="4844" max="4844" width="10.85546875" style="7" customWidth="1"/>
    <col min="4845" max="4845" width="9" style="7" customWidth="1"/>
    <col min="4846" max="4846" width="12" style="7" customWidth="1"/>
    <col min="4847" max="4847" width="11" style="7" customWidth="1"/>
    <col min="4848" max="4848" width="10" style="7" customWidth="1"/>
    <col min="4849" max="4849" width="9.5703125" style="7" customWidth="1"/>
    <col min="4850" max="4850" width="11.28515625" style="7" customWidth="1"/>
    <col min="4851" max="4851" width="10.42578125" style="7" customWidth="1"/>
    <col min="4852" max="4852" width="10.85546875" style="7" customWidth="1"/>
    <col min="4853" max="4853" width="8.5703125" style="7" customWidth="1"/>
    <col min="4854" max="4854" width="11.7109375" style="7" customWidth="1"/>
    <col min="4855" max="5095" width="9.140625" style="7"/>
    <col min="5096" max="5096" width="5.5703125" style="7" customWidth="1"/>
    <col min="5097" max="5097" width="33.7109375" style="7" customWidth="1"/>
    <col min="5098" max="5098" width="10.28515625" style="7" customWidth="1"/>
    <col min="5099" max="5099" width="12.42578125" style="7" customWidth="1"/>
    <col min="5100" max="5100" width="10.85546875" style="7" customWidth="1"/>
    <col min="5101" max="5101" width="9" style="7" customWidth="1"/>
    <col min="5102" max="5102" width="12" style="7" customWidth="1"/>
    <col min="5103" max="5103" width="11" style="7" customWidth="1"/>
    <col min="5104" max="5104" width="10" style="7" customWidth="1"/>
    <col min="5105" max="5105" width="9.5703125" style="7" customWidth="1"/>
    <col min="5106" max="5106" width="11.28515625" style="7" customWidth="1"/>
    <col min="5107" max="5107" width="10.42578125" style="7" customWidth="1"/>
    <col min="5108" max="5108" width="10.85546875" style="7" customWidth="1"/>
    <col min="5109" max="5109" width="8.5703125" style="7" customWidth="1"/>
    <col min="5110" max="5110" width="11.7109375" style="7" customWidth="1"/>
    <col min="5111" max="5351" width="9.140625" style="7"/>
    <col min="5352" max="5352" width="5.5703125" style="7" customWidth="1"/>
    <col min="5353" max="5353" width="33.7109375" style="7" customWidth="1"/>
    <col min="5354" max="5354" width="10.28515625" style="7" customWidth="1"/>
    <col min="5355" max="5355" width="12.42578125" style="7" customWidth="1"/>
    <col min="5356" max="5356" width="10.85546875" style="7" customWidth="1"/>
    <col min="5357" max="5357" width="9" style="7" customWidth="1"/>
    <col min="5358" max="5358" width="12" style="7" customWidth="1"/>
    <col min="5359" max="5359" width="11" style="7" customWidth="1"/>
    <col min="5360" max="5360" width="10" style="7" customWidth="1"/>
    <col min="5361" max="5361" width="9.5703125" style="7" customWidth="1"/>
    <col min="5362" max="5362" width="11.28515625" style="7" customWidth="1"/>
    <col min="5363" max="5363" width="10.42578125" style="7" customWidth="1"/>
    <col min="5364" max="5364" width="10.85546875" style="7" customWidth="1"/>
    <col min="5365" max="5365" width="8.5703125" style="7" customWidth="1"/>
    <col min="5366" max="5366" width="11.7109375" style="7" customWidth="1"/>
    <col min="5367" max="5607" width="9.140625" style="7"/>
    <col min="5608" max="5608" width="5.5703125" style="7" customWidth="1"/>
    <col min="5609" max="5609" width="33.7109375" style="7" customWidth="1"/>
    <col min="5610" max="5610" width="10.28515625" style="7" customWidth="1"/>
    <col min="5611" max="5611" width="12.42578125" style="7" customWidth="1"/>
    <col min="5612" max="5612" width="10.85546875" style="7" customWidth="1"/>
    <col min="5613" max="5613" width="9" style="7" customWidth="1"/>
    <col min="5614" max="5614" width="12" style="7" customWidth="1"/>
    <col min="5615" max="5615" width="11" style="7" customWidth="1"/>
    <col min="5616" max="5616" width="10" style="7" customWidth="1"/>
    <col min="5617" max="5617" width="9.5703125" style="7" customWidth="1"/>
    <col min="5618" max="5618" width="11.28515625" style="7" customWidth="1"/>
    <col min="5619" max="5619" width="10.42578125" style="7" customWidth="1"/>
    <col min="5620" max="5620" width="10.85546875" style="7" customWidth="1"/>
    <col min="5621" max="5621" width="8.5703125" style="7" customWidth="1"/>
    <col min="5622" max="5622" width="11.7109375" style="7" customWidth="1"/>
    <col min="5623" max="5863" width="9.140625" style="7"/>
    <col min="5864" max="5864" width="5.5703125" style="7" customWidth="1"/>
    <col min="5865" max="5865" width="33.7109375" style="7" customWidth="1"/>
    <col min="5866" max="5866" width="10.28515625" style="7" customWidth="1"/>
    <col min="5867" max="5867" width="12.42578125" style="7" customWidth="1"/>
    <col min="5868" max="5868" width="10.85546875" style="7" customWidth="1"/>
    <col min="5869" max="5869" width="9" style="7" customWidth="1"/>
    <col min="5870" max="5870" width="12" style="7" customWidth="1"/>
    <col min="5871" max="5871" width="11" style="7" customWidth="1"/>
    <col min="5872" max="5872" width="10" style="7" customWidth="1"/>
    <col min="5873" max="5873" width="9.5703125" style="7" customWidth="1"/>
    <col min="5874" max="5874" width="11.28515625" style="7" customWidth="1"/>
    <col min="5875" max="5875" width="10.42578125" style="7" customWidth="1"/>
    <col min="5876" max="5876" width="10.85546875" style="7" customWidth="1"/>
    <col min="5877" max="5877" width="8.5703125" style="7" customWidth="1"/>
    <col min="5878" max="5878" width="11.7109375" style="7" customWidth="1"/>
    <col min="5879" max="6119" width="9.140625" style="7"/>
    <col min="6120" max="6120" width="5.5703125" style="7" customWidth="1"/>
    <col min="6121" max="6121" width="33.7109375" style="7" customWidth="1"/>
    <col min="6122" max="6122" width="10.28515625" style="7" customWidth="1"/>
    <col min="6123" max="6123" width="12.42578125" style="7" customWidth="1"/>
    <col min="6124" max="6124" width="10.85546875" style="7" customWidth="1"/>
    <col min="6125" max="6125" width="9" style="7" customWidth="1"/>
    <col min="6126" max="6126" width="12" style="7" customWidth="1"/>
    <col min="6127" max="6127" width="11" style="7" customWidth="1"/>
    <col min="6128" max="6128" width="10" style="7" customWidth="1"/>
    <col min="6129" max="6129" width="9.5703125" style="7" customWidth="1"/>
    <col min="6130" max="6130" width="11.28515625" style="7" customWidth="1"/>
    <col min="6131" max="6131" width="10.42578125" style="7" customWidth="1"/>
    <col min="6132" max="6132" width="10.85546875" style="7" customWidth="1"/>
    <col min="6133" max="6133" width="8.5703125" style="7" customWidth="1"/>
    <col min="6134" max="6134" width="11.7109375" style="7" customWidth="1"/>
    <col min="6135" max="6375" width="9.140625" style="7"/>
    <col min="6376" max="6376" width="5.5703125" style="7" customWidth="1"/>
    <col min="6377" max="6377" width="33.7109375" style="7" customWidth="1"/>
    <col min="6378" max="6378" width="10.28515625" style="7" customWidth="1"/>
    <col min="6379" max="6379" width="12.42578125" style="7" customWidth="1"/>
    <col min="6380" max="6380" width="10.85546875" style="7" customWidth="1"/>
    <col min="6381" max="6381" width="9" style="7" customWidth="1"/>
    <col min="6382" max="6382" width="12" style="7" customWidth="1"/>
    <col min="6383" max="6383" width="11" style="7" customWidth="1"/>
    <col min="6384" max="6384" width="10" style="7" customWidth="1"/>
    <col min="6385" max="6385" width="9.5703125" style="7" customWidth="1"/>
    <col min="6386" max="6386" width="11.28515625" style="7" customWidth="1"/>
    <col min="6387" max="6387" width="10.42578125" style="7" customWidth="1"/>
    <col min="6388" max="6388" width="10.85546875" style="7" customWidth="1"/>
    <col min="6389" max="6389" width="8.5703125" style="7" customWidth="1"/>
    <col min="6390" max="6390" width="11.7109375" style="7" customWidth="1"/>
    <col min="6391" max="6631" width="9.140625" style="7"/>
    <col min="6632" max="6632" width="5.5703125" style="7" customWidth="1"/>
    <col min="6633" max="6633" width="33.7109375" style="7" customWidth="1"/>
    <col min="6634" max="6634" width="10.28515625" style="7" customWidth="1"/>
    <col min="6635" max="6635" width="12.42578125" style="7" customWidth="1"/>
    <col min="6636" max="6636" width="10.85546875" style="7" customWidth="1"/>
    <col min="6637" max="6637" width="9" style="7" customWidth="1"/>
    <col min="6638" max="6638" width="12" style="7" customWidth="1"/>
    <col min="6639" max="6639" width="11" style="7" customWidth="1"/>
    <col min="6640" max="6640" width="10" style="7" customWidth="1"/>
    <col min="6641" max="6641" width="9.5703125" style="7" customWidth="1"/>
    <col min="6642" max="6642" width="11.28515625" style="7" customWidth="1"/>
    <col min="6643" max="6643" width="10.42578125" style="7" customWidth="1"/>
    <col min="6644" max="6644" width="10.85546875" style="7" customWidth="1"/>
    <col min="6645" max="6645" width="8.5703125" style="7" customWidth="1"/>
    <col min="6646" max="6646" width="11.7109375" style="7" customWidth="1"/>
    <col min="6647" max="6887" width="9.140625" style="7"/>
    <col min="6888" max="6888" width="5.5703125" style="7" customWidth="1"/>
    <col min="6889" max="6889" width="33.7109375" style="7" customWidth="1"/>
    <col min="6890" max="6890" width="10.28515625" style="7" customWidth="1"/>
    <col min="6891" max="6891" width="12.42578125" style="7" customWidth="1"/>
    <col min="6892" max="6892" width="10.85546875" style="7" customWidth="1"/>
    <col min="6893" max="6893" width="9" style="7" customWidth="1"/>
    <col min="6894" max="6894" width="12" style="7" customWidth="1"/>
    <col min="6895" max="6895" width="11" style="7" customWidth="1"/>
    <col min="6896" max="6896" width="10" style="7" customWidth="1"/>
    <col min="6897" max="6897" width="9.5703125" style="7" customWidth="1"/>
    <col min="6898" max="6898" width="11.28515625" style="7" customWidth="1"/>
    <col min="6899" max="6899" width="10.42578125" style="7" customWidth="1"/>
    <col min="6900" max="6900" width="10.85546875" style="7" customWidth="1"/>
    <col min="6901" max="6901" width="8.5703125" style="7" customWidth="1"/>
    <col min="6902" max="6902" width="11.7109375" style="7" customWidth="1"/>
    <col min="6903" max="7143" width="9.140625" style="7"/>
    <col min="7144" max="7144" width="5.5703125" style="7" customWidth="1"/>
    <col min="7145" max="7145" width="33.7109375" style="7" customWidth="1"/>
    <col min="7146" max="7146" width="10.28515625" style="7" customWidth="1"/>
    <col min="7147" max="7147" width="12.42578125" style="7" customWidth="1"/>
    <col min="7148" max="7148" width="10.85546875" style="7" customWidth="1"/>
    <col min="7149" max="7149" width="9" style="7" customWidth="1"/>
    <col min="7150" max="7150" width="12" style="7" customWidth="1"/>
    <col min="7151" max="7151" width="11" style="7" customWidth="1"/>
    <col min="7152" max="7152" width="10" style="7" customWidth="1"/>
    <col min="7153" max="7153" width="9.5703125" style="7" customWidth="1"/>
    <col min="7154" max="7154" width="11.28515625" style="7" customWidth="1"/>
    <col min="7155" max="7155" width="10.42578125" style="7" customWidth="1"/>
    <col min="7156" max="7156" width="10.85546875" style="7" customWidth="1"/>
    <col min="7157" max="7157" width="8.5703125" style="7" customWidth="1"/>
    <col min="7158" max="7158" width="11.7109375" style="7" customWidth="1"/>
    <col min="7159" max="7399" width="9.140625" style="7"/>
    <col min="7400" max="7400" width="5.5703125" style="7" customWidth="1"/>
    <col min="7401" max="7401" width="33.7109375" style="7" customWidth="1"/>
    <col min="7402" max="7402" width="10.28515625" style="7" customWidth="1"/>
    <col min="7403" max="7403" width="12.42578125" style="7" customWidth="1"/>
    <col min="7404" max="7404" width="10.85546875" style="7" customWidth="1"/>
    <col min="7405" max="7405" width="9" style="7" customWidth="1"/>
    <col min="7406" max="7406" width="12" style="7" customWidth="1"/>
    <col min="7407" max="7407" width="11" style="7" customWidth="1"/>
    <col min="7408" max="7408" width="10" style="7" customWidth="1"/>
    <col min="7409" max="7409" width="9.5703125" style="7" customWidth="1"/>
    <col min="7410" max="7410" width="11.28515625" style="7" customWidth="1"/>
    <col min="7411" max="7411" width="10.42578125" style="7" customWidth="1"/>
    <col min="7412" max="7412" width="10.85546875" style="7" customWidth="1"/>
    <col min="7413" max="7413" width="8.5703125" style="7" customWidth="1"/>
    <col min="7414" max="7414" width="11.7109375" style="7" customWidth="1"/>
    <col min="7415" max="7655" width="9.140625" style="7"/>
    <col min="7656" max="7656" width="5.5703125" style="7" customWidth="1"/>
    <col min="7657" max="7657" width="33.7109375" style="7" customWidth="1"/>
    <col min="7658" max="7658" width="10.28515625" style="7" customWidth="1"/>
    <col min="7659" max="7659" width="12.42578125" style="7" customWidth="1"/>
    <col min="7660" max="7660" width="10.85546875" style="7" customWidth="1"/>
    <col min="7661" max="7661" width="9" style="7" customWidth="1"/>
    <col min="7662" max="7662" width="12" style="7" customWidth="1"/>
    <col min="7663" max="7663" width="11" style="7" customWidth="1"/>
    <col min="7664" max="7664" width="10" style="7" customWidth="1"/>
    <col min="7665" max="7665" width="9.5703125" style="7" customWidth="1"/>
    <col min="7666" max="7666" width="11.28515625" style="7" customWidth="1"/>
    <col min="7667" max="7667" width="10.42578125" style="7" customWidth="1"/>
    <col min="7668" max="7668" width="10.85546875" style="7" customWidth="1"/>
    <col min="7669" max="7669" width="8.5703125" style="7" customWidth="1"/>
    <col min="7670" max="7670" width="11.7109375" style="7" customWidth="1"/>
    <col min="7671" max="7911" width="9.140625" style="7"/>
    <col min="7912" max="7912" width="5.5703125" style="7" customWidth="1"/>
    <col min="7913" max="7913" width="33.7109375" style="7" customWidth="1"/>
    <col min="7914" max="7914" width="10.28515625" style="7" customWidth="1"/>
    <col min="7915" max="7915" width="12.42578125" style="7" customWidth="1"/>
    <col min="7916" max="7916" width="10.85546875" style="7" customWidth="1"/>
    <col min="7917" max="7917" width="9" style="7" customWidth="1"/>
    <col min="7918" max="7918" width="12" style="7" customWidth="1"/>
    <col min="7919" max="7919" width="11" style="7" customWidth="1"/>
    <col min="7920" max="7920" width="10" style="7" customWidth="1"/>
    <col min="7921" max="7921" width="9.5703125" style="7" customWidth="1"/>
    <col min="7922" max="7922" width="11.28515625" style="7" customWidth="1"/>
    <col min="7923" max="7923" width="10.42578125" style="7" customWidth="1"/>
    <col min="7924" max="7924" width="10.85546875" style="7" customWidth="1"/>
    <col min="7925" max="7925" width="8.5703125" style="7" customWidth="1"/>
    <col min="7926" max="7926" width="11.7109375" style="7" customWidth="1"/>
    <col min="7927" max="8167" width="9.140625" style="7"/>
    <col min="8168" max="8168" width="5.5703125" style="7" customWidth="1"/>
    <col min="8169" max="8169" width="33.7109375" style="7" customWidth="1"/>
    <col min="8170" max="8170" width="10.28515625" style="7" customWidth="1"/>
    <col min="8171" max="8171" width="12.42578125" style="7" customWidth="1"/>
    <col min="8172" max="8172" width="10.85546875" style="7" customWidth="1"/>
    <col min="8173" max="8173" width="9" style="7" customWidth="1"/>
    <col min="8174" max="8174" width="12" style="7" customWidth="1"/>
    <col min="8175" max="8175" width="11" style="7" customWidth="1"/>
    <col min="8176" max="8176" width="10" style="7" customWidth="1"/>
    <col min="8177" max="8177" width="9.5703125" style="7" customWidth="1"/>
    <col min="8178" max="8178" width="11.28515625" style="7" customWidth="1"/>
    <col min="8179" max="8179" width="10.42578125" style="7" customWidth="1"/>
    <col min="8180" max="8180" width="10.85546875" style="7" customWidth="1"/>
    <col min="8181" max="8181" width="8.5703125" style="7" customWidth="1"/>
    <col min="8182" max="8182" width="11.7109375" style="7" customWidth="1"/>
    <col min="8183" max="8423" width="9.140625" style="7"/>
    <col min="8424" max="8424" width="5.5703125" style="7" customWidth="1"/>
    <col min="8425" max="8425" width="33.7109375" style="7" customWidth="1"/>
    <col min="8426" max="8426" width="10.28515625" style="7" customWidth="1"/>
    <col min="8427" max="8427" width="12.42578125" style="7" customWidth="1"/>
    <col min="8428" max="8428" width="10.85546875" style="7" customWidth="1"/>
    <col min="8429" max="8429" width="9" style="7" customWidth="1"/>
    <col min="8430" max="8430" width="12" style="7" customWidth="1"/>
    <col min="8431" max="8431" width="11" style="7" customWidth="1"/>
    <col min="8432" max="8432" width="10" style="7" customWidth="1"/>
    <col min="8433" max="8433" width="9.5703125" style="7" customWidth="1"/>
    <col min="8434" max="8434" width="11.28515625" style="7" customWidth="1"/>
    <col min="8435" max="8435" width="10.42578125" style="7" customWidth="1"/>
    <col min="8436" max="8436" width="10.85546875" style="7" customWidth="1"/>
    <col min="8437" max="8437" width="8.5703125" style="7" customWidth="1"/>
    <col min="8438" max="8438" width="11.7109375" style="7" customWidth="1"/>
    <col min="8439" max="8679" width="9.140625" style="7"/>
    <col min="8680" max="8680" width="5.5703125" style="7" customWidth="1"/>
    <col min="8681" max="8681" width="33.7109375" style="7" customWidth="1"/>
    <col min="8682" max="8682" width="10.28515625" style="7" customWidth="1"/>
    <col min="8683" max="8683" width="12.42578125" style="7" customWidth="1"/>
    <col min="8684" max="8684" width="10.85546875" style="7" customWidth="1"/>
    <col min="8685" max="8685" width="9" style="7" customWidth="1"/>
    <col min="8686" max="8686" width="12" style="7" customWidth="1"/>
    <col min="8687" max="8687" width="11" style="7" customWidth="1"/>
    <col min="8688" max="8688" width="10" style="7" customWidth="1"/>
    <col min="8689" max="8689" width="9.5703125" style="7" customWidth="1"/>
    <col min="8690" max="8690" width="11.28515625" style="7" customWidth="1"/>
    <col min="8691" max="8691" width="10.42578125" style="7" customWidth="1"/>
    <col min="8692" max="8692" width="10.85546875" style="7" customWidth="1"/>
    <col min="8693" max="8693" width="8.5703125" style="7" customWidth="1"/>
    <col min="8694" max="8694" width="11.7109375" style="7" customWidth="1"/>
    <col min="8695" max="8935" width="9.140625" style="7"/>
    <col min="8936" max="8936" width="5.5703125" style="7" customWidth="1"/>
    <col min="8937" max="8937" width="33.7109375" style="7" customWidth="1"/>
    <col min="8938" max="8938" width="10.28515625" style="7" customWidth="1"/>
    <col min="8939" max="8939" width="12.42578125" style="7" customWidth="1"/>
    <col min="8940" max="8940" width="10.85546875" style="7" customWidth="1"/>
    <col min="8941" max="8941" width="9" style="7" customWidth="1"/>
    <col min="8942" max="8942" width="12" style="7" customWidth="1"/>
    <col min="8943" max="8943" width="11" style="7" customWidth="1"/>
    <col min="8944" max="8944" width="10" style="7" customWidth="1"/>
    <col min="8945" max="8945" width="9.5703125" style="7" customWidth="1"/>
    <col min="8946" max="8946" width="11.28515625" style="7" customWidth="1"/>
    <col min="8947" max="8947" width="10.42578125" style="7" customWidth="1"/>
    <col min="8948" max="8948" width="10.85546875" style="7" customWidth="1"/>
    <col min="8949" max="8949" width="8.5703125" style="7" customWidth="1"/>
    <col min="8950" max="8950" width="11.7109375" style="7" customWidth="1"/>
    <col min="8951" max="9191" width="9.140625" style="7"/>
    <col min="9192" max="9192" width="5.5703125" style="7" customWidth="1"/>
    <col min="9193" max="9193" width="33.7109375" style="7" customWidth="1"/>
    <col min="9194" max="9194" width="10.28515625" style="7" customWidth="1"/>
    <col min="9195" max="9195" width="12.42578125" style="7" customWidth="1"/>
    <col min="9196" max="9196" width="10.85546875" style="7" customWidth="1"/>
    <col min="9197" max="9197" width="9" style="7" customWidth="1"/>
    <col min="9198" max="9198" width="12" style="7" customWidth="1"/>
    <col min="9199" max="9199" width="11" style="7" customWidth="1"/>
    <col min="9200" max="9200" width="10" style="7" customWidth="1"/>
    <col min="9201" max="9201" width="9.5703125" style="7" customWidth="1"/>
    <col min="9202" max="9202" width="11.28515625" style="7" customWidth="1"/>
    <col min="9203" max="9203" width="10.42578125" style="7" customWidth="1"/>
    <col min="9204" max="9204" width="10.85546875" style="7" customWidth="1"/>
    <col min="9205" max="9205" width="8.5703125" style="7" customWidth="1"/>
    <col min="9206" max="9206" width="11.7109375" style="7" customWidth="1"/>
    <col min="9207" max="9447" width="9.140625" style="7"/>
    <col min="9448" max="9448" width="5.5703125" style="7" customWidth="1"/>
    <col min="9449" max="9449" width="33.7109375" style="7" customWidth="1"/>
    <col min="9450" max="9450" width="10.28515625" style="7" customWidth="1"/>
    <col min="9451" max="9451" width="12.42578125" style="7" customWidth="1"/>
    <col min="9452" max="9452" width="10.85546875" style="7" customWidth="1"/>
    <col min="9453" max="9453" width="9" style="7" customWidth="1"/>
    <col min="9454" max="9454" width="12" style="7" customWidth="1"/>
    <col min="9455" max="9455" width="11" style="7" customWidth="1"/>
    <col min="9456" max="9456" width="10" style="7" customWidth="1"/>
    <col min="9457" max="9457" width="9.5703125" style="7" customWidth="1"/>
    <col min="9458" max="9458" width="11.28515625" style="7" customWidth="1"/>
    <col min="9459" max="9459" width="10.42578125" style="7" customWidth="1"/>
    <col min="9460" max="9460" width="10.85546875" style="7" customWidth="1"/>
    <col min="9461" max="9461" width="8.5703125" style="7" customWidth="1"/>
    <col min="9462" max="9462" width="11.7109375" style="7" customWidth="1"/>
    <col min="9463" max="9703" width="9.140625" style="7"/>
    <col min="9704" max="9704" width="5.5703125" style="7" customWidth="1"/>
    <col min="9705" max="9705" width="33.7109375" style="7" customWidth="1"/>
    <col min="9706" max="9706" width="10.28515625" style="7" customWidth="1"/>
    <col min="9707" max="9707" width="12.42578125" style="7" customWidth="1"/>
    <col min="9708" max="9708" width="10.85546875" style="7" customWidth="1"/>
    <col min="9709" max="9709" width="9" style="7" customWidth="1"/>
    <col min="9710" max="9710" width="12" style="7" customWidth="1"/>
    <col min="9711" max="9711" width="11" style="7" customWidth="1"/>
    <col min="9712" max="9712" width="10" style="7" customWidth="1"/>
    <col min="9713" max="9713" width="9.5703125" style="7" customWidth="1"/>
    <col min="9714" max="9714" width="11.28515625" style="7" customWidth="1"/>
    <col min="9715" max="9715" width="10.42578125" style="7" customWidth="1"/>
    <col min="9716" max="9716" width="10.85546875" style="7" customWidth="1"/>
    <col min="9717" max="9717" width="8.5703125" style="7" customWidth="1"/>
    <col min="9718" max="9718" width="11.7109375" style="7" customWidth="1"/>
    <col min="9719" max="9959" width="9.140625" style="7"/>
    <col min="9960" max="9960" width="5.5703125" style="7" customWidth="1"/>
    <col min="9961" max="9961" width="33.7109375" style="7" customWidth="1"/>
    <col min="9962" max="9962" width="10.28515625" style="7" customWidth="1"/>
    <col min="9963" max="9963" width="12.42578125" style="7" customWidth="1"/>
    <col min="9964" max="9964" width="10.85546875" style="7" customWidth="1"/>
    <col min="9965" max="9965" width="9" style="7" customWidth="1"/>
    <col min="9966" max="9966" width="12" style="7" customWidth="1"/>
    <col min="9967" max="9967" width="11" style="7" customWidth="1"/>
    <col min="9968" max="9968" width="10" style="7" customWidth="1"/>
    <col min="9969" max="9969" width="9.5703125" style="7" customWidth="1"/>
    <col min="9970" max="9970" width="11.28515625" style="7" customWidth="1"/>
    <col min="9971" max="9971" width="10.42578125" style="7" customWidth="1"/>
    <col min="9972" max="9972" width="10.85546875" style="7" customWidth="1"/>
    <col min="9973" max="9973" width="8.5703125" style="7" customWidth="1"/>
    <col min="9974" max="9974" width="11.7109375" style="7" customWidth="1"/>
    <col min="9975" max="10215" width="9.140625" style="7"/>
    <col min="10216" max="10216" width="5.5703125" style="7" customWidth="1"/>
    <col min="10217" max="10217" width="33.7109375" style="7" customWidth="1"/>
    <col min="10218" max="10218" width="10.28515625" style="7" customWidth="1"/>
    <col min="10219" max="10219" width="12.42578125" style="7" customWidth="1"/>
    <col min="10220" max="10220" width="10.85546875" style="7" customWidth="1"/>
    <col min="10221" max="10221" width="9" style="7" customWidth="1"/>
    <col min="10222" max="10222" width="12" style="7" customWidth="1"/>
    <col min="10223" max="10223" width="11" style="7" customWidth="1"/>
    <col min="10224" max="10224" width="10" style="7" customWidth="1"/>
    <col min="10225" max="10225" width="9.5703125" style="7" customWidth="1"/>
    <col min="10226" max="10226" width="11.28515625" style="7" customWidth="1"/>
    <col min="10227" max="10227" width="10.42578125" style="7" customWidth="1"/>
    <col min="10228" max="10228" width="10.85546875" style="7" customWidth="1"/>
    <col min="10229" max="10229" width="8.5703125" style="7" customWidth="1"/>
    <col min="10230" max="10230" width="11.7109375" style="7" customWidth="1"/>
    <col min="10231" max="10471" width="9.140625" style="7"/>
    <col min="10472" max="10472" width="5.5703125" style="7" customWidth="1"/>
    <col min="10473" max="10473" width="33.7109375" style="7" customWidth="1"/>
    <col min="10474" max="10474" width="10.28515625" style="7" customWidth="1"/>
    <col min="10475" max="10475" width="12.42578125" style="7" customWidth="1"/>
    <col min="10476" max="10476" width="10.85546875" style="7" customWidth="1"/>
    <col min="10477" max="10477" width="9" style="7" customWidth="1"/>
    <col min="10478" max="10478" width="12" style="7" customWidth="1"/>
    <col min="10479" max="10479" width="11" style="7" customWidth="1"/>
    <col min="10480" max="10480" width="10" style="7" customWidth="1"/>
    <col min="10481" max="10481" width="9.5703125" style="7" customWidth="1"/>
    <col min="10482" max="10482" width="11.28515625" style="7" customWidth="1"/>
    <col min="10483" max="10483" width="10.42578125" style="7" customWidth="1"/>
    <col min="10484" max="10484" width="10.85546875" style="7" customWidth="1"/>
    <col min="10485" max="10485" width="8.5703125" style="7" customWidth="1"/>
    <col min="10486" max="10486" width="11.7109375" style="7" customWidth="1"/>
    <col min="10487" max="10727" width="9.140625" style="7"/>
    <col min="10728" max="10728" width="5.5703125" style="7" customWidth="1"/>
    <col min="10729" max="10729" width="33.7109375" style="7" customWidth="1"/>
    <col min="10730" max="10730" width="10.28515625" style="7" customWidth="1"/>
    <col min="10731" max="10731" width="12.42578125" style="7" customWidth="1"/>
    <col min="10732" max="10732" width="10.85546875" style="7" customWidth="1"/>
    <col min="10733" max="10733" width="9" style="7" customWidth="1"/>
    <col min="10734" max="10734" width="12" style="7" customWidth="1"/>
    <col min="10735" max="10735" width="11" style="7" customWidth="1"/>
    <col min="10736" max="10736" width="10" style="7" customWidth="1"/>
    <col min="10737" max="10737" width="9.5703125" style="7" customWidth="1"/>
    <col min="10738" max="10738" width="11.28515625" style="7" customWidth="1"/>
    <col min="10739" max="10739" width="10.42578125" style="7" customWidth="1"/>
    <col min="10740" max="10740" width="10.85546875" style="7" customWidth="1"/>
    <col min="10741" max="10741" width="8.5703125" style="7" customWidth="1"/>
    <col min="10742" max="10742" width="11.7109375" style="7" customWidth="1"/>
    <col min="10743" max="10983" width="9.140625" style="7"/>
    <col min="10984" max="10984" width="5.5703125" style="7" customWidth="1"/>
    <col min="10985" max="10985" width="33.7109375" style="7" customWidth="1"/>
    <col min="10986" max="10986" width="10.28515625" style="7" customWidth="1"/>
    <col min="10987" max="10987" width="12.42578125" style="7" customWidth="1"/>
    <col min="10988" max="10988" width="10.85546875" style="7" customWidth="1"/>
    <col min="10989" max="10989" width="9" style="7" customWidth="1"/>
    <col min="10990" max="10990" width="12" style="7" customWidth="1"/>
    <col min="10991" max="10991" width="11" style="7" customWidth="1"/>
    <col min="10992" max="10992" width="10" style="7" customWidth="1"/>
    <col min="10993" max="10993" width="9.5703125" style="7" customWidth="1"/>
    <col min="10994" max="10994" width="11.28515625" style="7" customWidth="1"/>
    <col min="10995" max="10995" width="10.42578125" style="7" customWidth="1"/>
    <col min="10996" max="10996" width="10.85546875" style="7" customWidth="1"/>
    <col min="10997" max="10997" width="8.5703125" style="7" customWidth="1"/>
    <col min="10998" max="10998" width="11.7109375" style="7" customWidth="1"/>
    <col min="10999" max="11239" width="9.140625" style="7"/>
    <col min="11240" max="11240" width="5.5703125" style="7" customWidth="1"/>
    <col min="11241" max="11241" width="33.7109375" style="7" customWidth="1"/>
    <col min="11242" max="11242" width="10.28515625" style="7" customWidth="1"/>
    <col min="11243" max="11243" width="12.42578125" style="7" customWidth="1"/>
    <col min="11244" max="11244" width="10.85546875" style="7" customWidth="1"/>
    <col min="11245" max="11245" width="9" style="7" customWidth="1"/>
    <col min="11246" max="11246" width="12" style="7" customWidth="1"/>
    <col min="11247" max="11247" width="11" style="7" customWidth="1"/>
    <col min="11248" max="11248" width="10" style="7" customWidth="1"/>
    <col min="11249" max="11249" width="9.5703125" style="7" customWidth="1"/>
    <col min="11250" max="11250" width="11.28515625" style="7" customWidth="1"/>
    <col min="11251" max="11251" width="10.42578125" style="7" customWidth="1"/>
    <col min="11252" max="11252" width="10.85546875" style="7" customWidth="1"/>
    <col min="11253" max="11253" width="8.5703125" style="7" customWidth="1"/>
    <col min="11254" max="11254" width="11.7109375" style="7" customWidth="1"/>
    <col min="11255" max="11495" width="9.140625" style="7"/>
    <col min="11496" max="11496" width="5.5703125" style="7" customWidth="1"/>
    <col min="11497" max="11497" width="33.7109375" style="7" customWidth="1"/>
    <col min="11498" max="11498" width="10.28515625" style="7" customWidth="1"/>
    <col min="11499" max="11499" width="12.42578125" style="7" customWidth="1"/>
    <col min="11500" max="11500" width="10.85546875" style="7" customWidth="1"/>
    <col min="11501" max="11501" width="9" style="7" customWidth="1"/>
    <col min="11502" max="11502" width="12" style="7" customWidth="1"/>
    <col min="11503" max="11503" width="11" style="7" customWidth="1"/>
    <col min="11504" max="11504" width="10" style="7" customWidth="1"/>
    <col min="11505" max="11505" width="9.5703125" style="7" customWidth="1"/>
    <col min="11506" max="11506" width="11.28515625" style="7" customWidth="1"/>
    <col min="11507" max="11507" width="10.42578125" style="7" customWidth="1"/>
    <col min="11508" max="11508" width="10.85546875" style="7" customWidth="1"/>
    <col min="11509" max="11509" width="8.5703125" style="7" customWidth="1"/>
    <col min="11510" max="11510" width="11.7109375" style="7" customWidth="1"/>
    <col min="11511" max="11751" width="9.140625" style="7"/>
    <col min="11752" max="11752" width="5.5703125" style="7" customWidth="1"/>
    <col min="11753" max="11753" width="33.7109375" style="7" customWidth="1"/>
    <col min="11754" max="11754" width="10.28515625" style="7" customWidth="1"/>
    <col min="11755" max="11755" width="12.42578125" style="7" customWidth="1"/>
    <col min="11756" max="11756" width="10.85546875" style="7" customWidth="1"/>
    <col min="11757" max="11757" width="9" style="7" customWidth="1"/>
    <col min="11758" max="11758" width="12" style="7" customWidth="1"/>
    <col min="11759" max="11759" width="11" style="7" customWidth="1"/>
    <col min="11760" max="11760" width="10" style="7" customWidth="1"/>
    <col min="11761" max="11761" width="9.5703125" style="7" customWidth="1"/>
    <col min="11762" max="11762" width="11.28515625" style="7" customWidth="1"/>
    <col min="11763" max="11763" width="10.42578125" style="7" customWidth="1"/>
    <col min="11764" max="11764" width="10.85546875" style="7" customWidth="1"/>
    <col min="11765" max="11765" width="8.5703125" style="7" customWidth="1"/>
    <col min="11766" max="11766" width="11.7109375" style="7" customWidth="1"/>
    <col min="11767" max="12007" width="9.140625" style="7"/>
    <col min="12008" max="12008" width="5.5703125" style="7" customWidth="1"/>
    <col min="12009" max="12009" width="33.7109375" style="7" customWidth="1"/>
    <col min="12010" max="12010" width="10.28515625" style="7" customWidth="1"/>
    <col min="12011" max="12011" width="12.42578125" style="7" customWidth="1"/>
    <col min="12012" max="12012" width="10.85546875" style="7" customWidth="1"/>
    <col min="12013" max="12013" width="9" style="7" customWidth="1"/>
    <col min="12014" max="12014" width="12" style="7" customWidth="1"/>
    <col min="12015" max="12015" width="11" style="7" customWidth="1"/>
    <col min="12016" max="12016" width="10" style="7" customWidth="1"/>
    <col min="12017" max="12017" width="9.5703125" style="7" customWidth="1"/>
    <col min="12018" max="12018" width="11.28515625" style="7" customWidth="1"/>
    <col min="12019" max="12019" width="10.42578125" style="7" customWidth="1"/>
    <col min="12020" max="12020" width="10.85546875" style="7" customWidth="1"/>
    <col min="12021" max="12021" width="8.5703125" style="7" customWidth="1"/>
    <col min="12022" max="12022" width="11.7109375" style="7" customWidth="1"/>
    <col min="12023" max="12263" width="9.140625" style="7"/>
    <col min="12264" max="12264" width="5.5703125" style="7" customWidth="1"/>
    <col min="12265" max="12265" width="33.7109375" style="7" customWidth="1"/>
    <col min="12266" max="12266" width="10.28515625" style="7" customWidth="1"/>
    <col min="12267" max="12267" width="12.42578125" style="7" customWidth="1"/>
    <col min="12268" max="12268" width="10.85546875" style="7" customWidth="1"/>
    <col min="12269" max="12269" width="9" style="7" customWidth="1"/>
    <col min="12270" max="12270" width="12" style="7" customWidth="1"/>
    <col min="12271" max="12271" width="11" style="7" customWidth="1"/>
    <col min="12272" max="12272" width="10" style="7" customWidth="1"/>
    <col min="12273" max="12273" width="9.5703125" style="7" customWidth="1"/>
    <col min="12274" max="12274" width="11.28515625" style="7" customWidth="1"/>
    <col min="12275" max="12275" width="10.42578125" style="7" customWidth="1"/>
    <col min="12276" max="12276" width="10.85546875" style="7" customWidth="1"/>
    <col min="12277" max="12277" width="8.5703125" style="7" customWidth="1"/>
    <col min="12278" max="12278" width="11.7109375" style="7" customWidth="1"/>
    <col min="12279" max="12519" width="9.140625" style="7"/>
    <col min="12520" max="12520" width="5.5703125" style="7" customWidth="1"/>
    <col min="12521" max="12521" width="33.7109375" style="7" customWidth="1"/>
    <col min="12522" max="12522" width="10.28515625" style="7" customWidth="1"/>
    <col min="12523" max="12523" width="12.42578125" style="7" customWidth="1"/>
    <col min="12524" max="12524" width="10.85546875" style="7" customWidth="1"/>
    <col min="12525" max="12525" width="9" style="7" customWidth="1"/>
    <col min="12526" max="12526" width="12" style="7" customWidth="1"/>
    <col min="12527" max="12527" width="11" style="7" customWidth="1"/>
    <col min="12528" max="12528" width="10" style="7" customWidth="1"/>
    <col min="12529" max="12529" width="9.5703125" style="7" customWidth="1"/>
    <col min="12530" max="12530" width="11.28515625" style="7" customWidth="1"/>
    <col min="12531" max="12531" width="10.42578125" style="7" customWidth="1"/>
    <col min="12532" max="12532" width="10.85546875" style="7" customWidth="1"/>
    <col min="12533" max="12533" width="8.5703125" style="7" customWidth="1"/>
    <col min="12534" max="12534" width="11.7109375" style="7" customWidth="1"/>
    <col min="12535" max="12775" width="9.140625" style="7"/>
    <col min="12776" max="12776" width="5.5703125" style="7" customWidth="1"/>
    <col min="12777" max="12777" width="33.7109375" style="7" customWidth="1"/>
    <col min="12778" max="12778" width="10.28515625" style="7" customWidth="1"/>
    <col min="12779" max="12779" width="12.42578125" style="7" customWidth="1"/>
    <col min="12780" max="12780" width="10.85546875" style="7" customWidth="1"/>
    <col min="12781" max="12781" width="9" style="7" customWidth="1"/>
    <col min="12782" max="12782" width="12" style="7" customWidth="1"/>
    <col min="12783" max="12783" width="11" style="7" customWidth="1"/>
    <col min="12784" max="12784" width="10" style="7" customWidth="1"/>
    <col min="12785" max="12785" width="9.5703125" style="7" customWidth="1"/>
    <col min="12786" max="12786" width="11.28515625" style="7" customWidth="1"/>
    <col min="12787" max="12787" width="10.42578125" style="7" customWidth="1"/>
    <col min="12788" max="12788" width="10.85546875" style="7" customWidth="1"/>
    <col min="12789" max="12789" width="8.5703125" style="7" customWidth="1"/>
    <col min="12790" max="12790" width="11.7109375" style="7" customWidth="1"/>
    <col min="12791" max="13031" width="9.140625" style="7"/>
    <col min="13032" max="13032" width="5.5703125" style="7" customWidth="1"/>
    <col min="13033" max="13033" width="33.7109375" style="7" customWidth="1"/>
    <col min="13034" max="13034" width="10.28515625" style="7" customWidth="1"/>
    <col min="13035" max="13035" width="12.42578125" style="7" customWidth="1"/>
    <col min="13036" max="13036" width="10.85546875" style="7" customWidth="1"/>
    <col min="13037" max="13037" width="9" style="7" customWidth="1"/>
    <col min="13038" max="13038" width="12" style="7" customWidth="1"/>
    <col min="13039" max="13039" width="11" style="7" customWidth="1"/>
    <col min="13040" max="13040" width="10" style="7" customWidth="1"/>
    <col min="13041" max="13041" width="9.5703125" style="7" customWidth="1"/>
    <col min="13042" max="13042" width="11.28515625" style="7" customWidth="1"/>
    <col min="13043" max="13043" width="10.42578125" style="7" customWidth="1"/>
    <col min="13044" max="13044" width="10.85546875" style="7" customWidth="1"/>
    <col min="13045" max="13045" width="8.5703125" style="7" customWidth="1"/>
    <col min="13046" max="13046" width="11.7109375" style="7" customWidth="1"/>
    <col min="13047" max="13287" width="9.140625" style="7"/>
    <col min="13288" max="13288" width="5.5703125" style="7" customWidth="1"/>
    <col min="13289" max="13289" width="33.7109375" style="7" customWidth="1"/>
    <col min="13290" max="13290" width="10.28515625" style="7" customWidth="1"/>
    <col min="13291" max="13291" width="12.42578125" style="7" customWidth="1"/>
    <col min="13292" max="13292" width="10.85546875" style="7" customWidth="1"/>
    <col min="13293" max="13293" width="9" style="7" customWidth="1"/>
    <col min="13294" max="13294" width="12" style="7" customWidth="1"/>
    <col min="13295" max="13295" width="11" style="7" customWidth="1"/>
    <col min="13296" max="13296" width="10" style="7" customWidth="1"/>
    <col min="13297" max="13297" width="9.5703125" style="7" customWidth="1"/>
    <col min="13298" max="13298" width="11.28515625" style="7" customWidth="1"/>
    <col min="13299" max="13299" width="10.42578125" style="7" customWidth="1"/>
    <col min="13300" max="13300" width="10.85546875" style="7" customWidth="1"/>
    <col min="13301" max="13301" width="8.5703125" style="7" customWidth="1"/>
    <col min="13302" max="13302" width="11.7109375" style="7" customWidth="1"/>
    <col min="13303" max="13543" width="9.140625" style="7"/>
    <col min="13544" max="13544" width="5.5703125" style="7" customWidth="1"/>
    <col min="13545" max="13545" width="33.7109375" style="7" customWidth="1"/>
    <col min="13546" max="13546" width="10.28515625" style="7" customWidth="1"/>
    <col min="13547" max="13547" width="12.42578125" style="7" customWidth="1"/>
    <col min="13548" max="13548" width="10.85546875" style="7" customWidth="1"/>
    <col min="13549" max="13549" width="9" style="7" customWidth="1"/>
    <col min="13550" max="13550" width="12" style="7" customWidth="1"/>
    <col min="13551" max="13551" width="11" style="7" customWidth="1"/>
    <col min="13552" max="13552" width="10" style="7" customWidth="1"/>
    <col min="13553" max="13553" width="9.5703125" style="7" customWidth="1"/>
    <col min="13554" max="13554" width="11.28515625" style="7" customWidth="1"/>
    <col min="13555" max="13555" width="10.42578125" style="7" customWidth="1"/>
    <col min="13556" max="13556" width="10.85546875" style="7" customWidth="1"/>
    <col min="13557" max="13557" width="8.5703125" style="7" customWidth="1"/>
    <col min="13558" max="13558" width="11.7109375" style="7" customWidth="1"/>
    <col min="13559" max="13799" width="9.140625" style="7"/>
    <col min="13800" max="13800" width="5.5703125" style="7" customWidth="1"/>
    <col min="13801" max="13801" width="33.7109375" style="7" customWidth="1"/>
    <col min="13802" max="13802" width="10.28515625" style="7" customWidth="1"/>
    <col min="13803" max="13803" width="12.42578125" style="7" customWidth="1"/>
    <col min="13804" max="13804" width="10.85546875" style="7" customWidth="1"/>
    <col min="13805" max="13805" width="9" style="7" customWidth="1"/>
    <col min="13806" max="13806" width="12" style="7" customWidth="1"/>
    <col min="13807" max="13807" width="11" style="7" customWidth="1"/>
    <col min="13808" max="13808" width="10" style="7" customWidth="1"/>
    <col min="13809" max="13809" width="9.5703125" style="7" customWidth="1"/>
    <col min="13810" max="13810" width="11.28515625" style="7" customWidth="1"/>
    <col min="13811" max="13811" width="10.42578125" style="7" customWidth="1"/>
    <col min="13812" max="13812" width="10.85546875" style="7" customWidth="1"/>
    <col min="13813" max="13813" width="8.5703125" style="7" customWidth="1"/>
    <col min="13814" max="13814" width="11.7109375" style="7" customWidth="1"/>
    <col min="13815" max="14055" width="9.140625" style="7"/>
    <col min="14056" max="14056" width="5.5703125" style="7" customWidth="1"/>
    <col min="14057" max="14057" width="33.7109375" style="7" customWidth="1"/>
    <col min="14058" max="14058" width="10.28515625" style="7" customWidth="1"/>
    <col min="14059" max="14059" width="12.42578125" style="7" customWidth="1"/>
    <col min="14060" max="14060" width="10.85546875" style="7" customWidth="1"/>
    <col min="14061" max="14061" width="9" style="7" customWidth="1"/>
    <col min="14062" max="14062" width="12" style="7" customWidth="1"/>
    <col min="14063" max="14063" width="11" style="7" customWidth="1"/>
    <col min="14064" max="14064" width="10" style="7" customWidth="1"/>
    <col min="14065" max="14065" width="9.5703125" style="7" customWidth="1"/>
    <col min="14066" max="14066" width="11.28515625" style="7" customWidth="1"/>
    <col min="14067" max="14067" width="10.42578125" style="7" customWidth="1"/>
    <col min="14068" max="14068" width="10.85546875" style="7" customWidth="1"/>
    <col min="14069" max="14069" width="8.5703125" style="7" customWidth="1"/>
    <col min="14070" max="14070" width="11.7109375" style="7" customWidth="1"/>
    <col min="14071" max="14311" width="9.140625" style="7"/>
    <col min="14312" max="14312" width="5.5703125" style="7" customWidth="1"/>
    <col min="14313" max="14313" width="33.7109375" style="7" customWidth="1"/>
    <col min="14314" max="14314" width="10.28515625" style="7" customWidth="1"/>
    <col min="14315" max="14315" width="12.42578125" style="7" customWidth="1"/>
    <col min="14316" max="14316" width="10.85546875" style="7" customWidth="1"/>
    <col min="14317" max="14317" width="9" style="7" customWidth="1"/>
    <col min="14318" max="14318" width="12" style="7" customWidth="1"/>
    <col min="14319" max="14319" width="11" style="7" customWidth="1"/>
    <col min="14320" max="14320" width="10" style="7" customWidth="1"/>
    <col min="14321" max="14321" width="9.5703125" style="7" customWidth="1"/>
    <col min="14322" max="14322" width="11.28515625" style="7" customWidth="1"/>
    <col min="14323" max="14323" width="10.42578125" style="7" customWidth="1"/>
    <col min="14324" max="14324" width="10.85546875" style="7" customWidth="1"/>
    <col min="14325" max="14325" width="8.5703125" style="7" customWidth="1"/>
    <col min="14326" max="14326" width="11.7109375" style="7" customWidth="1"/>
    <col min="14327" max="14567" width="9.140625" style="7"/>
    <col min="14568" max="14568" width="5.5703125" style="7" customWidth="1"/>
    <col min="14569" max="14569" width="33.7109375" style="7" customWidth="1"/>
    <col min="14570" max="14570" width="10.28515625" style="7" customWidth="1"/>
    <col min="14571" max="14571" width="12.42578125" style="7" customWidth="1"/>
    <col min="14572" max="14572" width="10.85546875" style="7" customWidth="1"/>
    <col min="14573" max="14573" width="9" style="7" customWidth="1"/>
    <col min="14574" max="14574" width="12" style="7" customWidth="1"/>
    <col min="14575" max="14575" width="11" style="7" customWidth="1"/>
    <col min="14576" max="14576" width="10" style="7" customWidth="1"/>
    <col min="14577" max="14577" width="9.5703125" style="7" customWidth="1"/>
    <col min="14578" max="14578" width="11.28515625" style="7" customWidth="1"/>
    <col min="14579" max="14579" width="10.42578125" style="7" customWidth="1"/>
    <col min="14580" max="14580" width="10.85546875" style="7" customWidth="1"/>
    <col min="14581" max="14581" width="8.5703125" style="7" customWidth="1"/>
    <col min="14582" max="14582" width="11.7109375" style="7" customWidth="1"/>
    <col min="14583" max="14823" width="9.140625" style="7"/>
    <col min="14824" max="14824" width="5.5703125" style="7" customWidth="1"/>
    <col min="14825" max="14825" width="33.7109375" style="7" customWidth="1"/>
    <col min="14826" max="14826" width="10.28515625" style="7" customWidth="1"/>
    <col min="14827" max="14827" width="12.42578125" style="7" customWidth="1"/>
    <col min="14828" max="14828" width="10.85546875" style="7" customWidth="1"/>
    <col min="14829" max="14829" width="9" style="7" customWidth="1"/>
    <col min="14830" max="14830" width="12" style="7" customWidth="1"/>
    <col min="14831" max="14831" width="11" style="7" customWidth="1"/>
    <col min="14832" max="14832" width="10" style="7" customWidth="1"/>
    <col min="14833" max="14833" width="9.5703125" style="7" customWidth="1"/>
    <col min="14834" max="14834" width="11.28515625" style="7" customWidth="1"/>
    <col min="14835" max="14835" width="10.42578125" style="7" customWidth="1"/>
    <col min="14836" max="14836" width="10.85546875" style="7" customWidth="1"/>
    <col min="14837" max="14837" width="8.5703125" style="7" customWidth="1"/>
    <col min="14838" max="14838" width="11.7109375" style="7" customWidth="1"/>
    <col min="14839" max="15079" width="9.140625" style="7"/>
    <col min="15080" max="15080" width="5.5703125" style="7" customWidth="1"/>
    <col min="15081" max="15081" width="33.7109375" style="7" customWidth="1"/>
    <col min="15082" max="15082" width="10.28515625" style="7" customWidth="1"/>
    <col min="15083" max="15083" width="12.42578125" style="7" customWidth="1"/>
    <col min="15084" max="15084" width="10.85546875" style="7" customWidth="1"/>
    <col min="15085" max="15085" width="9" style="7" customWidth="1"/>
    <col min="15086" max="15086" width="12" style="7" customWidth="1"/>
    <col min="15087" max="15087" width="11" style="7" customWidth="1"/>
    <col min="15088" max="15088" width="10" style="7" customWidth="1"/>
    <col min="15089" max="15089" width="9.5703125" style="7" customWidth="1"/>
    <col min="15090" max="15090" width="11.28515625" style="7" customWidth="1"/>
    <col min="15091" max="15091" width="10.42578125" style="7" customWidth="1"/>
    <col min="15092" max="15092" width="10.85546875" style="7" customWidth="1"/>
    <col min="15093" max="15093" width="8.5703125" style="7" customWidth="1"/>
    <col min="15094" max="15094" width="11.7109375" style="7" customWidth="1"/>
    <col min="15095" max="15335" width="9.140625" style="7"/>
    <col min="15336" max="15336" width="5.5703125" style="7" customWidth="1"/>
    <col min="15337" max="15337" width="33.7109375" style="7" customWidth="1"/>
    <col min="15338" max="15338" width="10.28515625" style="7" customWidth="1"/>
    <col min="15339" max="15339" width="12.42578125" style="7" customWidth="1"/>
    <col min="15340" max="15340" width="10.85546875" style="7" customWidth="1"/>
    <col min="15341" max="15341" width="9" style="7" customWidth="1"/>
    <col min="15342" max="15342" width="12" style="7" customWidth="1"/>
    <col min="15343" max="15343" width="11" style="7" customWidth="1"/>
    <col min="15344" max="15344" width="10" style="7" customWidth="1"/>
    <col min="15345" max="15345" width="9.5703125" style="7" customWidth="1"/>
    <col min="15346" max="15346" width="11.28515625" style="7" customWidth="1"/>
    <col min="15347" max="15347" width="10.42578125" style="7" customWidth="1"/>
    <col min="15348" max="15348" width="10.85546875" style="7" customWidth="1"/>
    <col min="15349" max="15349" width="8.5703125" style="7" customWidth="1"/>
    <col min="15350" max="15350" width="11.7109375" style="7" customWidth="1"/>
    <col min="15351" max="15591" width="9.140625" style="7"/>
    <col min="15592" max="15592" width="5.5703125" style="7" customWidth="1"/>
    <col min="15593" max="15593" width="33.7109375" style="7" customWidth="1"/>
    <col min="15594" max="15594" width="10.28515625" style="7" customWidth="1"/>
    <col min="15595" max="15595" width="12.42578125" style="7" customWidth="1"/>
    <col min="15596" max="15596" width="10.85546875" style="7" customWidth="1"/>
    <col min="15597" max="15597" width="9" style="7" customWidth="1"/>
    <col min="15598" max="15598" width="12" style="7" customWidth="1"/>
    <col min="15599" max="15599" width="11" style="7" customWidth="1"/>
    <col min="15600" max="15600" width="10" style="7" customWidth="1"/>
    <col min="15601" max="15601" width="9.5703125" style="7" customWidth="1"/>
    <col min="15602" max="15602" width="11.28515625" style="7" customWidth="1"/>
    <col min="15603" max="15603" width="10.42578125" style="7" customWidth="1"/>
    <col min="15604" max="15604" width="10.85546875" style="7" customWidth="1"/>
    <col min="15605" max="15605" width="8.5703125" style="7" customWidth="1"/>
    <col min="15606" max="15606" width="11.7109375" style="7" customWidth="1"/>
    <col min="15607" max="15847" width="9.140625" style="7"/>
    <col min="15848" max="15848" width="5.5703125" style="7" customWidth="1"/>
    <col min="15849" max="15849" width="33.7109375" style="7" customWidth="1"/>
    <col min="15850" max="15850" width="10.28515625" style="7" customWidth="1"/>
    <col min="15851" max="15851" width="12.42578125" style="7" customWidth="1"/>
    <col min="15852" max="15852" width="10.85546875" style="7" customWidth="1"/>
    <col min="15853" max="15853" width="9" style="7" customWidth="1"/>
    <col min="15854" max="15854" width="12" style="7" customWidth="1"/>
    <col min="15855" max="15855" width="11" style="7" customWidth="1"/>
    <col min="15856" max="15856" width="10" style="7" customWidth="1"/>
    <col min="15857" max="15857" width="9.5703125" style="7" customWidth="1"/>
    <col min="15858" max="15858" width="11.28515625" style="7" customWidth="1"/>
    <col min="15859" max="15859" width="10.42578125" style="7" customWidth="1"/>
    <col min="15860" max="15860" width="10.85546875" style="7" customWidth="1"/>
    <col min="15861" max="15861" width="8.5703125" style="7" customWidth="1"/>
    <col min="15862" max="15862" width="11.7109375" style="7" customWidth="1"/>
    <col min="15863" max="16103" width="9.140625" style="7"/>
    <col min="16104" max="16104" width="5.5703125" style="7" customWidth="1"/>
    <col min="16105" max="16105" width="33.7109375" style="7" customWidth="1"/>
    <col min="16106" max="16106" width="10.28515625" style="7" customWidth="1"/>
    <col min="16107" max="16107" width="12.42578125" style="7" customWidth="1"/>
    <col min="16108" max="16108" width="10.85546875" style="7" customWidth="1"/>
    <col min="16109" max="16109" width="9" style="7" customWidth="1"/>
    <col min="16110" max="16110" width="12" style="7" customWidth="1"/>
    <col min="16111" max="16111" width="11" style="7" customWidth="1"/>
    <col min="16112" max="16112" width="10" style="7" customWidth="1"/>
    <col min="16113" max="16113" width="9.5703125" style="7" customWidth="1"/>
    <col min="16114" max="16114" width="11.28515625" style="7" customWidth="1"/>
    <col min="16115" max="16115" width="10.42578125" style="7" customWidth="1"/>
    <col min="16116" max="16116" width="10.85546875" style="7" customWidth="1"/>
    <col min="16117" max="16117" width="8.5703125" style="7" customWidth="1"/>
    <col min="16118" max="16118" width="11.7109375" style="7" customWidth="1"/>
    <col min="16119" max="16384" width="9.140625" style="7"/>
  </cols>
  <sheetData>
    <row r="1" spans="1:15" ht="15.75">
      <c r="A1" s="6" t="str">
        <f>'Biểu Thu 02'!chuong_pl_5</f>
        <v>Mã đơn vị QHNS: 3029353</v>
      </c>
    </row>
    <row r="2" spans="1:15" ht="15.75">
      <c r="A2" s="466" t="str">
        <f>'Biểu Thu 02'!A1:B1</f>
        <v>Mã chương: 822, khoản 071</v>
      </c>
      <c r="B2" s="466"/>
      <c r="H2" s="467" t="s">
        <v>186</v>
      </c>
      <c r="I2" s="467"/>
      <c r="J2" s="467"/>
      <c r="K2" s="467"/>
      <c r="L2" s="467"/>
      <c r="M2" s="467"/>
      <c r="N2" s="467"/>
      <c r="O2" s="467"/>
    </row>
    <row r="3" spans="1:15" ht="15.75">
      <c r="A3" s="466" t="str">
        <f>'Biểu Thu 02'!A2:B2</f>
        <v>Đơn vị: Trường Mầm non Mỗ Lao</v>
      </c>
      <c r="B3" s="466"/>
      <c r="C3" s="466"/>
      <c r="H3" s="468" t="s">
        <v>187</v>
      </c>
      <c r="I3" s="468"/>
      <c r="J3" s="468"/>
      <c r="K3" s="468"/>
      <c r="L3" s="468"/>
      <c r="M3" s="468"/>
      <c r="N3" s="468"/>
      <c r="O3" s="468"/>
    </row>
    <row r="4" spans="1:15" ht="18.75">
      <c r="A4" s="465" t="s">
        <v>188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</row>
    <row r="5" spans="1:15" ht="18" customHeight="1">
      <c r="A5" s="465" t="s">
        <v>35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</row>
    <row r="6" spans="1:15" ht="18.75" customHeight="1">
      <c r="A6" s="469" t="s">
        <v>586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</row>
    <row r="7" spans="1:15" ht="13.5">
      <c r="A7" s="8"/>
      <c r="M7" s="470" t="s">
        <v>36</v>
      </c>
      <c r="N7" s="470"/>
      <c r="O7" s="470"/>
    </row>
    <row r="8" spans="1:15" ht="40.5" customHeight="1">
      <c r="A8" s="471" t="s">
        <v>37</v>
      </c>
      <c r="B8" s="471" t="s">
        <v>31</v>
      </c>
      <c r="C8" s="471" t="s">
        <v>38</v>
      </c>
      <c r="D8" s="473" t="s">
        <v>39</v>
      </c>
      <c r="E8" s="474"/>
      <c r="F8" s="474"/>
      <c r="G8" s="475"/>
      <c r="H8" s="473" t="s">
        <v>40</v>
      </c>
      <c r="I8" s="474"/>
      <c r="J8" s="474"/>
      <c r="K8" s="475"/>
      <c r="L8" s="473" t="s">
        <v>41</v>
      </c>
      <c r="M8" s="474"/>
      <c r="N8" s="474"/>
      <c r="O8" s="475"/>
    </row>
    <row r="9" spans="1:15" ht="32.25" customHeight="1">
      <c r="A9" s="472"/>
      <c r="B9" s="472"/>
      <c r="C9" s="472"/>
      <c r="D9" s="54" t="s">
        <v>0</v>
      </c>
      <c r="E9" s="54" t="s">
        <v>42</v>
      </c>
      <c r="F9" s="54" t="s">
        <v>43</v>
      </c>
      <c r="G9" s="54" t="s">
        <v>44</v>
      </c>
      <c r="H9" s="54" t="s">
        <v>0</v>
      </c>
      <c r="I9" s="54" t="s">
        <v>42</v>
      </c>
      <c r="J9" s="54" t="s">
        <v>43</v>
      </c>
      <c r="K9" s="54" t="str">
        <f>G9</f>
        <v xml:space="preserve">Tài chính </v>
      </c>
      <c r="L9" s="54" t="s">
        <v>0</v>
      </c>
      <c r="M9" s="54" t="s">
        <v>42</v>
      </c>
      <c r="N9" s="54" t="s">
        <v>43</v>
      </c>
      <c r="O9" s="54" t="str">
        <f>G9</f>
        <v xml:space="preserve">Tài chính </v>
      </c>
    </row>
    <row r="10" spans="1:15" s="10" customFormat="1">
      <c r="A10" s="9" t="s">
        <v>1</v>
      </c>
      <c r="B10" s="9" t="s">
        <v>2</v>
      </c>
      <c r="C10" s="9" t="s">
        <v>3</v>
      </c>
      <c r="D10" s="9" t="s">
        <v>45</v>
      </c>
      <c r="E10" s="9">
        <v>2</v>
      </c>
      <c r="F10" s="9">
        <v>3</v>
      </c>
      <c r="G10" s="9">
        <v>4</v>
      </c>
      <c r="H10" s="9" t="s">
        <v>46</v>
      </c>
      <c r="I10" s="9">
        <v>6</v>
      </c>
      <c r="J10" s="9">
        <v>7</v>
      </c>
      <c r="K10" s="9">
        <v>8</v>
      </c>
      <c r="L10" s="9" t="s">
        <v>47</v>
      </c>
      <c r="M10" s="9" t="s">
        <v>48</v>
      </c>
      <c r="N10" s="9" t="s">
        <v>49</v>
      </c>
      <c r="O10" s="9" t="s">
        <v>50</v>
      </c>
    </row>
    <row r="11" spans="1:15" ht="25.5">
      <c r="A11" s="22" t="s">
        <v>18</v>
      </c>
      <c r="B11" s="23" t="s">
        <v>75</v>
      </c>
      <c r="C11" s="24"/>
      <c r="D11" s="25">
        <f>D12+D15+D18+D25</f>
        <v>0</v>
      </c>
      <c r="E11" s="25">
        <f t="shared" ref="E11:O11" si="0">E12+E15+E18+E25</f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</row>
    <row r="12" spans="1:15" ht="13.5">
      <c r="A12" s="26">
        <v>1</v>
      </c>
      <c r="B12" s="27" t="s">
        <v>51</v>
      </c>
      <c r="C12" s="28" t="s">
        <v>52</v>
      </c>
      <c r="D12" s="29">
        <f>SUM(D13:D14)</f>
        <v>0</v>
      </c>
      <c r="E12" s="29">
        <f t="shared" ref="E12:O12" si="1">SUM(E13:E14)</f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</row>
    <row r="13" spans="1:15">
      <c r="A13" s="30"/>
      <c r="B13" s="31" t="s">
        <v>53</v>
      </c>
      <c r="C13" s="30"/>
      <c r="D13" s="32">
        <f t="shared" ref="D13:D44" si="2">SUM(E13:G13)</f>
        <v>0</v>
      </c>
      <c r="E13" s="32"/>
      <c r="F13" s="32"/>
      <c r="G13" s="32"/>
      <c r="H13" s="32">
        <f>SUM(I13:K13)</f>
        <v>0</v>
      </c>
      <c r="I13" s="32"/>
      <c r="J13" s="32"/>
      <c r="K13" s="32"/>
      <c r="L13" s="32">
        <f>SUM(M13:O13)</f>
        <v>0</v>
      </c>
      <c r="M13" s="32">
        <f>E13-I13</f>
        <v>0</v>
      </c>
      <c r="N13" s="32">
        <f t="shared" ref="M13:O44" si="3">F13-J13</f>
        <v>0</v>
      </c>
      <c r="O13" s="32">
        <f t="shared" si="3"/>
        <v>0</v>
      </c>
    </row>
    <row r="14" spans="1:15">
      <c r="A14" s="30"/>
      <c r="B14" s="31" t="s">
        <v>54</v>
      </c>
      <c r="C14" s="30"/>
      <c r="D14" s="32">
        <f t="shared" si="2"/>
        <v>0</v>
      </c>
      <c r="E14" s="32"/>
      <c r="F14" s="32"/>
      <c r="G14" s="32"/>
      <c r="H14" s="32">
        <f t="shared" ref="H14:H44" si="4">SUM(I14:K14)</f>
        <v>0</v>
      </c>
      <c r="I14" s="32"/>
      <c r="J14" s="32"/>
      <c r="K14" s="32"/>
      <c r="L14" s="32">
        <f t="shared" ref="L14:L44" si="5">SUM(M14:O14)</f>
        <v>0</v>
      </c>
      <c r="M14" s="32">
        <f t="shared" si="3"/>
        <v>0</v>
      </c>
      <c r="N14" s="32">
        <f t="shared" si="3"/>
        <v>0</v>
      </c>
      <c r="O14" s="32">
        <f t="shared" si="3"/>
        <v>0</v>
      </c>
    </row>
    <row r="15" spans="1:15" ht="13.5">
      <c r="A15" s="26">
        <v>2</v>
      </c>
      <c r="B15" s="27" t="s">
        <v>55</v>
      </c>
      <c r="C15" s="28" t="s">
        <v>56</v>
      </c>
      <c r="D15" s="29">
        <f>SUM(D16:D17)</f>
        <v>0</v>
      </c>
      <c r="E15" s="29">
        <f t="shared" ref="E15:O15" si="6">SUM(E16:E17)</f>
        <v>0</v>
      </c>
      <c r="F15" s="29">
        <f t="shared" si="6"/>
        <v>0</v>
      </c>
      <c r="G15" s="29">
        <f t="shared" si="6"/>
        <v>0</v>
      </c>
      <c r="H15" s="29">
        <f t="shared" si="6"/>
        <v>0</v>
      </c>
      <c r="I15" s="29">
        <f t="shared" si="6"/>
        <v>0</v>
      </c>
      <c r="J15" s="29">
        <f t="shared" si="6"/>
        <v>0</v>
      </c>
      <c r="K15" s="29">
        <f t="shared" si="6"/>
        <v>0</v>
      </c>
      <c r="L15" s="29">
        <f t="shared" si="6"/>
        <v>0</v>
      </c>
      <c r="M15" s="29">
        <f t="shared" si="6"/>
        <v>0</v>
      </c>
      <c r="N15" s="29">
        <f t="shared" si="6"/>
        <v>0</v>
      </c>
      <c r="O15" s="29">
        <f t="shared" si="6"/>
        <v>0</v>
      </c>
    </row>
    <row r="16" spans="1:15">
      <c r="A16" s="30"/>
      <c r="B16" s="31" t="s">
        <v>53</v>
      </c>
      <c r="C16" s="30"/>
      <c r="D16" s="32">
        <f t="shared" si="2"/>
        <v>0</v>
      </c>
      <c r="E16" s="32"/>
      <c r="F16" s="32"/>
      <c r="G16" s="32"/>
      <c r="H16" s="32">
        <f t="shared" si="4"/>
        <v>0</v>
      </c>
      <c r="I16" s="32"/>
      <c r="J16" s="32"/>
      <c r="K16" s="32"/>
      <c r="L16" s="32">
        <f t="shared" si="5"/>
        <v>0</v>
      </c>
      <c r="M16" s="32">
        <f t="shared" si="3"/>
        <v>0</v>
      </c>
      <c r="N16" s="32">
        <f t="shared" si="3"/>
        <v>0</v>
      </c>
      <c r="O16" s="32">
        <f t="shared" si="3"/>
        <v>0</v>
      </c>
    </row>
    <row r="17" spans="1:15">
      <c r="A17" s="30"/>
      <c r="B17" s="31" t="s">
        <v>57</v>
      </c>
      <c r="C17" s="30"/>
      <c r="D17" s="32">
        <f t="shared" si="2"/>
        <v>0</v>
      </c>
      <c r="E17" s="32"/>
      <c r="F17" s="32"/>
      <c r="G17" s="32"/>
      <c r="H17" s="32">
        <f t="shared" si="4"/>
        <v>0</v>
      </c>
      <c r="I17" s="32"/>
      <c r="J17" s="32"/>
      <c r="K17" s="32"/>
      <c r="L17" s="32">
        <f t="shared" si="5"/>
        <v>0</v>
      </c>
      <c r="M17" s="32">
        <f t="shared" si="3"/>
        <v>0</v>
      </c>
      <c r="N17" s="32">
        <f t="shared" si="3"/>
        <v>0</v>
      </c>
      <c r="O17" s="32">
        <f t="shared" si="3"/>
        <v>0</v>
      </c>
    </row>
    <row r="18" spans="1:15" ht="13.5">
      <c r="A18" s="26">
        <v>3</v>
      </c>
      <c r="B18" s="27" t="s">
        <v>58</v>
      </c>
      <c r="C18" s="28" t="s">
        <v>59</v>
      </c>
      <c r="D18" s="29">
        <f>SUM(D19:D24)/2</f>
        <v>0</v>
      </c>
      <c r="E18" s="29">
        <f>SUM(E19:E24)/2</f>
        <v>0</v>
      </c>
      <c r="F18" s="29">
        <f t="shared" ref="F18:O18" si="7">SUM(F19:F24)/2</f>
        <v>0</v>
      </c>
      <c r="G18" s="29">
        <f t="shared" si="7"/>
        <v>0</v>
      </c>
      <c r="H18" s="29">
        <f t="shared" si="7"/>
        <v>0</v>
      </c>
      <c r="I18" s="29">
        <f t="shared" si="7"/>
        <v>0</v>
      </c>
      <c r="J18" s="29">
        <f t="shared" si="7"/>
        <v>0</v>
      </c>
      <c r="K18" s="29">
        <f t="shared" si="7"/>
        <v>0</v>
      </c>
      <c r="L18" s="29">
        <f t="shared" si="7"/>
        <v>0</v>
      </c>
      <c r="M18" s="29">
        <f t="shared" si="7"/>
        <v>0</v>
      </c>
      <c r="N18" s="29">
        <f t="shared" si="7"/>
        <v>0</v>
      </c>
      <c r="O18" s="29">
        <f t="shared" si="7"/>
        <v>0</v>
      </c>
    </row>
    <row r="19" spans="1:15">
      <c r="A19" s="30"/>
      <c r="B19" s="31" t="s">
        <v>60</v>
      </c>
      <c r="C19" s="33" t="s">
        <v>61</v>
      </c>
      <c r="D19" s="34">
        <f>SUM(D20:D21)</f>
        <v>0</v>
      </c>
      <c r="E19" s="34">
        <f>SUM(E20:E21)</f>
        <v>0</v>
      </c>
      <c r="F19" s="34">
        <f t="shared" ref="F19:O19" si="8">SUM(F20:F21)</f>
        <v>0</v>
      </c>
      <c r="G19" s="34">
        <f t="shared" si="8"/>
        <v>0</v>
      </c>
      <c r="H19" s="34">
        <f t="shared" si="8"/>
        <v>0</v>
      </c>
      <c r="I19" s="34">
        <f t="shared" si="8"/>
        <v>0</v>
      </c>
      <c r="J19" s="34">
        <f t="shared" si="8"/>
        <v>0</v>
      </c>
      <c r="K19" s="34">
        <f t="shared" si="8"/>
        <v>0</v>
      </c>
      <c r="L19" s="34">
        <f t="shared" si="8"/>
        <v>0</v>
      </c>
      <c r="M19" s="34">
        <f t="shared" si="8"/>
        <v>0</v>
      </c>
      <c r="N19" s="34">
        <f t="shared" si="8"/>
        <v>0</v>
      </c>
      <c r="O19" s="34">
        <f t="shared" si="8"/>
        <v>0</v>
      </c>
    </row>
    <row r="20" spans="1:15">
      <c r="A20" s="30"/>
      <c r="B20" s="31" t="s">
        <v>62</v>
      </c>
      <c r="C20" s="33" t="s">
        <v>63</v>
      </c>
      <c r="D20" s="34">
        <f t="shared" si="2"/>
        <v>0</v>
      </c>
      <c r="E20" s="34"/>
      <c r="F20" s="34"/>
      <c r="G20" s="34"/>
      <c r="H20" s="34">
        <f t="shared" si="4"/>
        <v>0</v>
      </c>
      <c r="I20" s="34"/>
      <c r="J20" s="34"/>
      <c r="K20" s="34"/>
      <c r="L20" s="34">
        <f t="shared" si="5"/>
        <v>0</v>
      </c>
      <c r="M20" s="34">
        <f t="shared" si="3"/>
        <v>0</v>
      </c>
      <c r="N20" s="34">
        <f t="shared" si="3"/>
        <v>0</v>
      </c>
      <c r="O20" s="34">
        <f t="shared" si="3"/>
        <v>0</v>
      </c>
    </row>
    <row r="21" spans="1:15">
      <c r="A21" s="30"/>
      <c r="B21" s="31" t="s">
        <v>64</v>
      </c>
      <c r="C21" s="33" t="s">
        <v>65</v>
      </c>
      <c r="D21" s="34">
        <f t="shared" si="2"/>
        <v>0</v>
      </c>
      <c r="E21" s="34"/>
      <c r="F21" s="34"/>
      <c r="G21" s="34"/>
      <c r="H21" s="34">
        <f t="shared" si="4"/>
        <v>0</v>
      </c>
      <c r="I21" s="34"/>
      <c r="J21" s="34"/>
      <c r="K21" s="34"/>
      <c r="L21" s="34">
        <f t="shared" si="5"/>
        <v>0</v>
      </c>
      <c r="M21" s="34">
        <f t="shared" si="3"/>
        <v>0</v>
      </c>
      <c r="N21" s="34">
        <f t="shared" si="3"/>
        <v>0</v>
      </c>
      <c r="O21" s="34">
        <f t="shared" si="3"/>
        <v>0</v>
      </c>
    </row>
    <row r="22" spans="1:15">
      <c r="A22" s="30"/>
      <c r="B22" s="31" t="s">
        <v>66</v>
      </c>
      <c r="C22" s="33" t="s">
        <v>67</v>
      </c>
      <c r="D22" s="34">
        <f>SUM(D23:D24)</f>
        <v>0</v>
      </c>
      <c r="E22" s="34">
        <f>SUM(E23:E24)</f>
        <v>0</v>
      </c>
      <c r="F22" s="34">
        <f t="shared" ref="F22:O22" si="9">SUM(F23:F24)</f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34">
        <f t="shared" si="9"/>
        <v>0</v>
      </c>
      <c r="K22" s="34">
        <f t="shared" si="9"/>
        <v>0</v>
      </c>
      <c r="L22" s="34">
        <f t="shared" si="9"/>
        <v>0</v>
      </c>
      <c r="M22" s="34">
        <f t="shared" si="9"/>
        <v>0</v>
      </c>
      <c r="N22" s="34">
        <f t="shared" si="9"/>
        <v>0</v>
      </c>
      <c r="O22" s="34">
        <f t="shared" si="9"/>
        <v>0</v>
      </c>
    </row>
    <row r="23" spans="1:15">
      <c r="A23" s="30"/>
      <c r="B23" s="31" t="s">
        <v>62</v>
      </c>
      <c r="C23" s="33" t="s">
        <v>68</v>
      </c>
      <c r="D23" s="34">
        <f t="shared" si="2"/>
        <v>0</v>
      </c>
      <c r="E23" s="34"/>
      <c r="F23" s="34"/>
      <c r="G23" s="34"/>
      <c r="H23" s="34">
        <f t="shared" si="4"/>
        <v>0</v>
      </c>
      <c r="I23" s="34"/>
      <c r="J23" s="34"/>
      <c r="K23" s="34"/>
      <c r="L23" s="34">
        <f t="shared" si="5"/>
        <v>0</v>
      </c>
      <c r="M23" s="34">
        <f t="shared" si="3"/>
        <v>0</v>
      </c>
      <c r="N23" s="34">
        <f t="shared" si="3"/>
        <v>0</v>
      </c>
      <c r="O23" s="34">
        <f t="shared" si="3"/>
        <v>0</v>
      </c>
    </row>
    <row r="24" spans="1:15">
      <c r="A24" s="30"/>
      <c r="B24" s="31" t="s">
        <v>64</v>
      </c>
      <c r="C24" s="33" t="s">
        <v>69</v>
      </c>
      <c r="D24" s="34">
        <f t="shared" si="2"/>
        <v>0</v>
      </c>
      <c r="E24" s="34"/>
      <c r="F24" s="34"/>
      <c r="G24" s="34"/>
      <c r="H24" s="34">
        <f t="shared" si="4"/>
        <v>0</v>
      </c>
      <c r="I24" s="34"/>
      <c r="J24" s="34"/>
      <c r="K24" s="34"/>
      <c r="L24" s="34">
        <f t="shared" si="5"/>
        <v>0</v>
      </c>
      <c r="M24" s="34">
        <f t="shared" si="3"/>
        <v>0</v>
      </c>
      <c r="N24" s="34">
        <f t="shared" si="3"/>
        <v>0</v>
      </c>
      <c r="O24" s="34">
        <f t="shared" si="3"/>
        <v>0</v>
      </c>
    </row>
    <row r="25" spans="1:15" ht="13.5">
      <c r="A25" s="26">
        <v>4</v>
      </c>
      <c r="B25" s="27" t="s">
        <v>70</v>
      </c>
      <c r="C25" s="26">
        <v>10</v>
      </c>
      <c r="D25" s="35">
        <f>SUM(D26:D27)</f>
        <v>0</v>
      </c>
      <c r="E25" s="35">
        <f>SUM(E26:E27)</f>
        <v>0</v>
      </c>
      <c r="F25" s="35">
        <f t="shared" ref="F25:O25" si="10">SUM(F26:F27)</f>
        <v>0</v>
      </c>
      <c r="G25" s="35">
        <f t="shared" si="10"/>
        <v>0</v>
      </c>
      <c r="H25" s="35">
        <f t="shared" si="10"/>
        <v>0</v>
      </c>
      <c r="I25" s="35">
        <f t="shared" si="10"/>
        <v>0</v>
      </c>
      <c r="J25" s="35">
        <f t="shared" si="10"/>
        <v>0</v>
      </c>
      <c r="K25" s="35">
        <f t="shared" si="10"/>
        <v>0</v>
      </c>
      <c r="L25" s="35">
        <f t="shared" si="10"/>
        <v>0</v>
      </c>
      <c r="M25" s="35">
        <f t="shared" si="10"/>
        <v>0</v>
      </c>
      <c r="N25" s="35">
        <f t="shared" si="10"/>
        <v>0</v>
      </c>
      <c r="O25" s="35">
        <f t="shared" si="10"/>
        <v>0</v>
      </c>
    </row>
    <row r="26" spans="1:15">
      <c r="A26" s="30"/>
      <c r="B26" s="31" t="s">
        <v>62</v>
      </c>
      <c r="C26" s="30">
        <v>11</v>
      </c>
      <c r="D26" s="32">
        <f t="shared" si="2"/>
        <v>0</v>
      </c>
      <c r="E26" s="32"/>
      <c r="F26" s="32"/>
      <c r="G26" s="32"/>
      <c r="H26" s="32">
        <f t="shared" si="4"/>
        <v>0</v>
      </c>
      <c r="I26" s="32"/>
      <c r="J26" s="32"/>
      <c r="K26" s="32"/>
      <c r="L26" s="32">
        <f t="shared" si="5"/>
        <v>0</v>
      </c>
      <c r="M26" s="32">
        <f t="shared" si="3"/>
        <v>0</v>
      </c>
      <c r="N26" s="32">
        <f t="shared" si="3"/>
        <v>0</v>
      </c>
      <c r="O26" s="32">
        <f t="shared" si="3"/>
        <v>0</v>
      </c>
    </row>
    <row r="27" spans="1:15">
      <c r="A27" s="30"/>
      <c r="B27" s="31" t="s">
        <v>64</v>
      </c>
      <c r="C27" s="30">
        <v>12</v>
      </c>
      <c r="D27" s="32">
        <f t="shared" si="2"/>
        <v>0</v>
      </c>
      <c r="E27" s="32"/>
      <c r="F27" s="32"/>
      <c r="G27" s="32"/>
      <c r="H27" s="32">
        <f t="shared" si="4"/>
        <v>0</v>
      </c>
      <c r="I27" s="32"/>
      <c r="J27" s="32"/>
      <c r="K27" s="32"/>
      <c r="L27" s="32">
        <f t="shared" si="5"/>
        <v>0</v>
      </c>
      <c r="M27" s="32">
        <f t="shared" si="3"/>
        <v>0</v>
      </c>
      <c r="N27" s="32">
        <f t="shared" si="3"/>
        <v>0</v>
      </c>
      <c r="O27" s="32">
        <f t="shared" si="3"/>
        <v>0</v>
      </c>
    </row>
    <row r="28" spans="1:15" ht="25.5">
      <c r="A28" s="36" t="s">
        <v>19</v>
      </c>
      <c r="B28" s="37" t="s">
        <v>71</v>
      </c>
      <c r="C28" s="30"/>
      <c r="D28" s="32">
        <f>D29+D32+D35+D42</f>
        <v>0</v>
      </c>
      <c r="E28" s="32">
        <f t="shared" ref="E28:O28" si="11">E29+E32+E35+E42</f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  <c r="N28" s="32">
        <f t="shared" si="11"/>
        <v>0</v>
      </c>
      <c r="O28" s="32">
        <f t="shared" si="11"/>
        <v>0</v>
      </c>
    </row>
    <row r="29" spans="1:15" ht="13.5">
      <c r="A29" s="26">
        <v>1</v>
      </c>
      <c r="B29" s="27" t="s">
        <v>51</v>
      </c>
      <c r="C29" s="26">
        <v>13</v>
      </c>
      <c r="D29" s="35">
        <f>SUM(D30:D31)</f>
        <v>0</v>
      </c>
      <c r="E29" s="35">
        <f t="shared" ref="E29:O29" si="12">SUM(E30:E31)</f>
        <v>0</v>
      </c>
      <c r="F29" s="35">
        <f t="shared" si="12"/>
        <v>0</v>
      </c>
      <c r="G29" s="35">
        <f t="shared" si="12"/>
        <v>0</v>
      </c>
      <c r="H29" s="35">
        <f t="shared" si="12"/>
        <v>0</v>
      </c>
      <c r="I29" s="35">
        <f t="shared" si="12"/>
        <v>0</v>
      </c>
      <c r="J29" s="35">
        <f t="shared" si="12"/>
        <v>0</v>
      </c>
      <c r="K29" s="35">
        <f t="shared" si="12"/>
        <v>0</v>
      </c>
      <c r="L29" s="35">
        <f t="shared" si="12"/>
        <v>0</v>
      </c>
      <c r="M29" s="35">
        <f t="shared" si="12"/>
        <v>0</v>
      </c>
      <c r="N29" s="35">
        <f t="shared" si="12"/>
        <v>0</v>
      </c>
      <c r="O29" s="35">
        <f t="shared" si="12"/>
        <v>0</v>
      </c>
    </row>
    <row r="30" spans="1:15">
      <c r="A30" s="30"/>
      <c r="B30" s="31" t="s">
        <v>53</v>
      </c>
      <c r="C30" s="30"/>
      <c r="D30" s="32">
        <f t="shared" si="2"/>
        <v>0</v>
      </c>
      <c r="E30" s="32"/>
      <c r="F30" s="32"/>
      <c r="G30" s="32"/>
      <c r="H30" s="32">
        <f t="shared" si="4"/>
        <v>0</v>
      </c>
      <c r="I30" s="32"/>
      <c r="J30" s="32"/>
      <c r="K30" s="32"/>
      <c r="L30" s="32">
        <f t="shared" si="5"/>
        <v>0</v>
      </c>
      <c r="M30" s="32">
        <f t="shared" si="3"/>
        <v>0</v>
      </c>
      <c r="N30" s="32">
        <f t="shared" si="3"/>
        <v>0</v>
      </c>
      <c r="O30" s="32">
        <f t="shared" si="3"/>
        <v>0</v>
      </c>
    </row>
    <row r="31" spans="1:15">
      <c r="A31" s="30"/>
      <c r="B31" s="31" t="s">
        <v>72</v>
      </c>
      <c r="C31" s="30"/>
      <c r="D31" s="32">
        <f t="shared" si="2"/>
        <v>0</v>
      </c>
      <c r="E31" s="32"/>
      <c r="F31" s="32"/>
      <c r="G31" s="32"/>
      <c r="H31" s="32">
        <f t="shared" si="4"/>
        <v>0</v>
      </c>
      <c r="I31" s="32"/>
      <c r="J31" s="32"/>
      <c r="K31" s="32"/>
      <c r="L31" s="32">
        <f t="shared" si="5"/>
        <v>0</v>
      </c>
      <c r="M31" s="32">
        <f t="shared" si="3"/>
        <v>0</v>
      </c>
      <c r="N31" s="32">
        <f t="shared" si="3"/>
        <v>0</v>
      </c>
      <c r="O31" s="32">
        <f t="shared" si="3"/>
        <v>0</v>
      </c>
    </row>
    <row r="32" spans="1:15" ht="13.5">
      <c r="A32" s="26">
        <v>2</v>
      </c>
      <c r="B32" s="27" t="s">
        <v>55</v>
      </c>
      <c r="C32" s="26">
        <v>14</v>
      </c>
      <c r="D32" s="35">
        <f>SUM(D33:D34)</f>
        <v>0</v>
      </c>
      <c r="E32" s="35">
        <f t="shared" ref="E32:O32" si="13">SUM(E33:E34)</f>
        <v>0</v>
      </c>
      <c r="F32" s="35">
        <f t="shared" si="13"/>
        <v>0</v>
      </c>
      <c r="G32" s="35">
        <f t="shared" si="13"/>
        <v>0</v>
      </c>
      <c r="H32" s="35">
        <f t="shared" si="13"/>
        <v>0</v>
      </c>
      <c r="I32" s="35">
        <f t="shared" si="13"/>
        <v>0</v>
      </c>
      <c r="J32" s="35">
        <f t="shared" si="13"/>
        <v>0</v>
      </c>
      <c r="K32" s="35">
        <f t="shared" si="13"/>
        <v>0</v>
      </c>
      <c r="L32" s="35">
        <f t="shared" si="13"/>
        <v>0</v>
      </c>
      <c r="M32" s="35">
        <f t="shared" si="13"/>
        <v>0</v>
      </c>
      <c r="N32" s="35">
        <f t="shared" si="13"/>
        <v>0</v>
      </c>
      <c r="O32" s="35">
        <f t="shared" si="13"/>
        <v>0</v>
      </c>
    </row>
    <row r="33" spans="1:15">
      <c r="A33" s="30"/>
      <c r="B33" s="31" t="s">
        <v>53</v>
      </c>
      <c r="C33" s="30"/>
      <c r="D33" s="32">
        <f t="shared" si="2"/>
        <v>0</v>
      </c>
      <c r="E33" s="32"/>
      <c r="F33" s="32"/>
      <c r="G33" s="32"/>
      <c r="H33" s="32">
        <f t="shared" si="4"/>
        <v>0</v>
      </c>
      <c r="I33" s="32"/>
      <c r="J33" s="32"/>
      <c r="K33" s="32"/>
      <c r="L33" s="32">
        <f t="shared" si="5"/>
        <v>0</v>
      </c>
      <c r="M33" s="32">
        <f t="shared" si="3"/>
        <v>0</v>
      </c>
      <c r="N33" s="32">
        <f t="shared" si="3"/>
        <v>0</v>
      </c>
      <c r="O33" s="32">
        <f t="shared" si="3"/>
        <v>0</v>
      </c>
    </row>
    <row r="34" spans="1:15">
      <c r="A34" s="30"/>
      <c r="B34" s="30" t="s">
        <v>57</v>
      </c>
      <c r="C34" s="30"/>
      <c r="D34" s="32">
        <f t="shared" si="2"/>
        <v>0</v>
      </c>
      <c r="E34" s="32"/>
      <c r="F34" s="32"/>
      <c r="G34" s="32"/>
      <c r="H34" s="32">
        <f t="shared" si="4"/>
        <v>0</v>
      </c>
      <c r="I34" s="32"/>
      <c r="J34" s="32"/>
      <c r="K34" s="32"/>
      <c r="L34" s="32">
        <f t="shared" si="5"/>
        <v>0</v>
      </c>
      <c r="M34" s="32">
        <f t="shared" si="3"/>
        <v>0</v>
      </c>
      <c r="N34" s="32">
        <f t="shared" si="3"/>
        <v>0</v>
      </c>
      <c r="O34" s="32">
        <f t="shared" si="3"/>
        <v>0</v>
      </c>
    </row>
    <row r="35" spans="1:15" ht="13.5">
      <c r="A35" s="26">
        <v>3</v>
      </c>
      <c r="B35" s="27" t="s">
        <v>58</v>
      </c>
      <c r="C35" s="26">
        <v>15</v>
      </c>
      <c r="D35" s="35">
        <f>SUM(D36:D41)/2</f>
        <v>0</v>
      </c>
      <c r="E35" s="35">
        <f t="shared" ref="E35:O35" si="14">SUM(E36:E41)/2</f>
        <v>0</v>
      </c>
      <c r="F35" s="35">
        <f t="shared" si="14"/>
        <v>0</v>
      </c>
      <c r="G35" s="35">
        <f t="shared" si="14"/>
        <v>0</v>
      </c>
      <c r="H35" s="35">
        <f t="shared" si="14"/>
        <v>0</v>
      </c>
      <c r="I35" s="35">
        <f t="shared" si="14"/>
        <v>0</v>
      </c>
      <c r="J35" s="35">
        <f t="shared" si="14"/>
        <v>0</v>
      </c>
      <c r="K35" s="35">
        <f t="shared" si="14"/>
        <v>0</v>
      </c>
      <c r="L35" s="35">
        <f t="shared" si="14"/>
        <v>0</v>
      </c>
      <c r="M35" s="35">
        <f t="shared" si="14"/>
        <v>0</v>
      </c>
      <c r="N35" s="35">
        <f t="shared" si="14"/>
        <v>0</v>
      </c>
      <c r="O35" s="35">
        <f t="shared" si="14"/>
        <v>0</v>
      </c>
    </row>
    <row r="36" spans="1:15">
      <c r="A36" s="30"/>
      <c r="B36" s="31" t="s">
        <v>60</v>
      </c>
      <c r="C36" s="30">
        <v>16</v>
      </c>
      <c r="D36" s="32">
        <f>SUM(D37:D38)</f>
        <v>0</v>
      </c>
      <c r="E36" s="32">
        <f t="shared" ref="E36:O36" si="15">SUM(E37:E38)</f>
        <v>0</v>
      </c>
      <c r="F36" s="32">
        <f t="shared" si="15"/>
        <v>0</v>
      </c>
      <c r="G36" s="32">
        <f t="shared" si="15"/>
        <v>0</v>
      </c>
      <c r="H36" s="32">
        <f t="shared" si="15"/>
        <v>0</v>
      </c>
      <c r="I36" s="32">
        <f t="shared" si="15"/>
        <v>0</v>
      </c>
      <c r="J36" s="32">
        <f t="shared" si="15"/>
        <v>0</v>
      </c>
      <c r="K36" s="32">
        <f t="shared" si="15"/>
        <v>0</v>
      </c>
      <c r="L36" s="32">
        <f t="shared" si="15"/>
        <v>0</v>
      </c>
      <c r="M36" s="32">
        <f t="shared" si="15"/>
        <v>0</v>
      </c>
      <c r="N36" s="32">
        <f t="shared" si="15"/>
        <v>0</v>
      </c>
      <c r="O36" s="32">
        <f t="shared" si="15"/>
        <v>0</v>
      </c>
    </row>
    <row r="37" spans="1:15">
      <c r="A37" s="30"/>
      <c r="B37" s="31" t="s">
        <v>62</v>
      </c>
      <c r="C37" s="30">
        <v>17</v>
      </c>
      <c r="D37" s="32">
        <f t="shared" si="2"/>
        <v>0</v>
      </c>
      <c r="E37" s="32"/>
      <c r="F37" s="32"/>
      <c r="G37" s="32"/>
      <c r="H37" s="32">
        <f t="shared" si="4"/>
        <v>0</v>
      </c>
      <c r="I37" s="32"/>
      <c r="J37" s="32"/>
      <c r="K37" s="32"/>
      <c r="L37" s="32">
        <f t="shared" si="5"/>
        <v>0</v>
      </c>
      <c r="M37" s="32">
        <f t="shared" si="3"/>
        <v>0</v>
      </c>
      <c r="N37" s="32">
        <f t="shared" si="3"/>
        <v>0</v>
      </c>
      <c r="O37" s="32">
        <f t="shared" si="3"/>
        <v>0</v>
      </c>
    </row>
    <row r="38" spans="1:15">
      <c r="A38" s="30"/>
      <c r="B38" s="31" t="s">
        <v>64</v>
      </c>
      <c r="C38" s="30">
        <v>18</v>
      </c>
      <c r="D38" s="32">
        <f t="shared" si="2"/>
        <v>0</v>
      </c>
      <c r="E38" s="32"/>
      <c r="F38" s="32"/>
      <c r="G38" s="32"/>
      <c r="H38" s="32">
        <f t="shared" si="4"/>
        <v>0</v>
      </c>
      <c r="I38" s="32"/>
      <c r="J38" s="32"/>
      <c r="K38" s="32"/>
      <c r="L38" s="32">
        <f t="shared" si="5"/>
        <v>0</v>
      </c>
      <c r="M38" s="32">
        <f t="shared" si="3"/>
        <v>0</v>
      </c>
      <c r="N38" s="32">
        <f t="shared" si="3"/>
        <v>0</v>
      </c>
      <c r="O38" s="32">
        <f t="shared" si="3"/>
        <v>0</v>
      </c>
    </row>
    <row r="39" spans="1:15">
      <c r="A39" s="30"/>
      <c r="B39" s="31" t="s">
        <v>66</v>
      </c>
      <c r="C39" s="30">
        <v>19</v>
      </c>
      <c r="D39" s="32">
        <f>SUM(D40:D41)</f>
        <v>0</v>
      </c>
      <c r="E39" s="32">
        <f t="shared" ref="E39:O39" si="16">SUM(E40:E41)</f>
        <v>0</v>
      </c>
      <c r="F39" s="32">
        <f t="shared" si="16"/>
        <v>0</v>
      </c>
      <c r="G39" s="32">
        <f t="shared" si="16"/>
        <v>0</v>
      </c>
      <c r="H39" s="32">
        <f t="shared" si="16"/>
        <v>0</v>
      </c>
      <c r="I39" s="32">
        <f t="shared" si="16"/>
        <v>0</v>
      </c>
      <c r="J39" s="32">
        <f t="shared" si="16"/>
        <v>0</v>
      </c>
      <c r="K39" s="32">
        <f t="shared" si="16"/>
        <v>0</v>
      </c>
      <c r="L39" s="32">
        <f t="shared" si="16"/>
        <v>0</v>
      </c>
      <c r="M39" s="32">
        <f t="shared" si="16"/>
        <v>0</v>
      </c>
      <c r="N39" s="32">
        <f t="shared" si="16"/>
        <v>0</v>
      </c>
      <c r="O39" s="32">
        <f t="shared" si="16"/>
        <v>0</v>
      </c>
    </row>
    <row r="40" spans="1:15">
      <c r="A40" s="30"/>
      <c r="B40" s="31" t="s">
        <v>62</v>
      </c>
      <c r="C40" s="30">
        <v>20</v>
      </c>
      <c r="D40" s="32">
        <f t="shared" si="2"/>
        <v>0</v>
      </c>
      <c r="E40" s="32"/>
      <c r="F40" s="32"/>
      <c r="G40" s="32"/>
      <c r="H40" s="32">
        <f t="shared" si="4"/>
        <v>0</v>
      </c>
      <c r="I40" s="32"/>
      <c r="J40" s="32"/>
      <c r="K40" s="32"/>
      <c r="L40" s="32">
        <f t="shared" si="5"/>
        <v>0</v>
      </c>
      <c r="M40" s="32">
        <f t="shared" si="3"/>
        <v>0</v>
      </c>
      <c r="N40" s="32">
        <f t="shared" si="3"/>
        <v>0</v>
      </c>
      <c r="O40" s="32">
        <f t="shared" si="3"/>
        <v>0</v>
      </c>
    </row>
    <row r="41" spans="1:15">
      <c r="A41" s="30"/>
      <c r="B41" s="31" t="s">
        <v>64</v>
      </c>
      <c r="C41" s="30">
        <v>21</v>
      </c>
      <c r="D41" s="32">
        <f t="shared" si="2"/>
        <v>0</v>
      </c>
      <c r="E41" s="32"/>
      <c r="F41" s="32"/>
      <c r="G41" s="32"/>
      <c r="H41" s="32">
        <f t="shared" si="4"/>
        <v>0</v>
      </c>
      <c r="I41" s="32"/>
      <c r="J41" s="32"/>
      <c r="K41" s="32"/>
      <c r="L41" s="32">
        <f t="shared" si="5"/>
        <v>0</v>
      </c>
      <c r="M41" s="32">
        <f t="shared" si="3"/>
        <v>0</v>
      </c>
      <c r="N41" s="32">
        <f t="shared" si="3"/>
        <v>0</v>
      </c>
      <c r="O41" s="32">
        <f t="shared" si="3"/>
        <v>0</v>
      </c>
    </row>
    <row r="42" spans="1:15" ht="15.75" customHeight="1">
      <c r="A42" s="26">
        <v>4</v>
      </c>
      <c r="B42" s="27" t="s">
        <v>73</v>
      </c>
      <c r="C42" s="26">
        <v>22</v>
      </c>
      <c r="D42" s="35">
        <f>SUM(D43:D44)</f>
        <v>0</v>
      </c>
      <c r="E42" s="35">
        <f t="shared" ref="E42:O42" si="17">SUM(E43:E44)</f>
        <v>0</v>
      </c>
      <c r="F42" s="35">
        <f t="shared" si="17"/>
        <v>0</v>
      </c>
      <c r="G42" s="35">
        <f t="shared" si="17"/>
        <v>0</v>
      </c>
      <c r="H42" s="35">
        <f t="shared" si="17"/>
        <v>0</v>
      </c>
      <c r="I42" s="35">
        <f t="shared" si="17"/>
        <v>0</v>
      </c>
      <c r="J42" s="35">
        <f t="shared" si="17"/>
        <v>0</v>
      </c>
      <c r="K42" s="35">
        <f t="shared" si="17"/>
        <v>0</v>
      </c>
      <c r="L42" s="35">
        <f t="shared" si="17"/>
        <v>0</v>
      </c>
      <c r="M42" s="35">
        <f t="shared" si="17"/>
        <v>0</v>
      </c>
      <c r="N42" s="35">
        <f t="shared" si="17"/>
        <v>0</v>
      </c>
      <c r="O42" s="35">
        <f t="shared" si="17"/>
        <v>0</v>
      </c>
    </row>
    <row r="43" spans="1:15" ht="15.75" customHeight="1">
      <c r="A43" s="30"/>
      <c r="B43" s="31" t="s">
        <v>62</v>
      </c>
      <c r="C43" s="30">
        <v>23</v>
      </c>
      <c r="D43" s="32">
        <f t="shared" si="2"/>
        <v>0</v>
      </c>
      <c r="E43" s="32"/>
      <c r="F43" s="32"/>
      <c r="G43" s="32"/>
      <c r="H43" s="32">
        <f t="shared" si="4"/>
        <v>0</v>
      </c>
      <c r="I43" s="32"/>
      <c r="J43" s="32"/>
      <c r="K43" s="32"/>
      <c r="L43" s="32">
        <f t="shared" si="5"/>
        <v>0</v>
      </c>
      <c r="M43" s="32">
        <f t="shared" si="3"/>
        <v>0</v>
      </c>
      <c r="N43" s="32">
        <f t="shared" si="3"/>
        <v>0</v>
      </c>
      <c r="O43" s="32">
        <f t="shared" si="3"/>
        <v>0</v>
      </c>
    </row>
    <row r="44" spans="1:15" ht="15.75" customHeight="1">
      <c r="A44" s="30"/>
      <c r="B44" s="31" t="s">
        <v>64</v>
      </c>
      <c r="C44" s="30">
        <v>24</v>
      </c>
      <c r="D44" s="32">
        <f t="shared" si="2"/>
        <v>0</v>
      </c>
      <c r="E44" s="32"/>
      <c r="F44" s="32"/>
      <c r="G44" s="32"/>
      <c r="H44" s="32">
        <f t="shared" si="4"/>
        <v>0</v>
      </c>
      <c r="I44" s="32"/>
      <c r="J44" s="32"/>
      <c r="K44" s="32"/>
      <c r="L44" s="32">
        <f t="shared" si="5"/>
        <v>0</v>
      </c>
      <c r="M44" s="32">
        <f t="shared" si="3"/>
        <v>0</v>
      </c>
      <c r="N44" s="32">
        <f t="shared" si="3"/>
        <v>0</v>
      </c>
      <c r="O44" s="32">
        <f t="shared" si="3"/>
        <v>0</v>
      </c>
    </row>
    <row r="45" spans="1:15" ht="13.5">
      <c r="A45" s="36" t="s">
        <v>20</v>
      </c>
      <c r="B45" s="37" t="s">
        <v>74</v>
      </c>
      <c r="C45" s="26"/>
      <c r="D45" s="35">
        <f>SUM(D46)</f>
        <v>0</v>
      </c>
      <c r="E45" s="35">
        <f t="shared" ref="E45:O45" si="18">SUM(E46)</f>
        <v>0</v>
      </c>
      <c r="F45" s="35">
        <f t="shared" si="18"/>
        <v>0</v>
      </c>
      <c r="G45" s="35">
        <f t="shared" si="18"/>
        <v>0</v>
      </c>
      <c r="H45" s="35">
        <f t="shared" si="18"/>
        <v>0</v>
      </c>
      <c r="I45" s="35">
        <f t="shared" si="18"/>
        <v>0</v>
      </c>
      <c r="J45" s="35">
        <f t="shared" si="18"/>
        <v>0</v>
      </c>
      <c r="K45" s="35">
        <f t="shared" si="18"/>
        <v>0</v>
      </c>
      <c r="L45" s="35">
        <f t="shared" si="18"/>
        <v>0</v>
      </c>
      <c r="M45" s="35">
        <f t="shared" si="18"/>
        <v>0</v>
      </c>
      <c r="N45" s="35">
        <f t="shared" si="18"/>
        <v>0</v>
      </c>
      <c r="O45" s="35">
        <f t="shared" si="18"/>
        <v>0</v>
      </c>
    </row>
    <row r="46" spans="1:15">
      <c r="A46" s="38"/>
      <c r="B46" s="39"/>
      <c r="C46" s="40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</sheetData>
  <mergeCells count="14">
    <mergeCell ref="A5:O5"/>
    <mergeCell ref="A6:O6"/>
    <mergeCell ref="M7:O7"/>
    <mergeCell ref="A8:A9"/>
    <mergeCell ref="C8:C9"/>
    <mergeCell ref="D8:G8"/>
    <mergeCell ref="H8:K8"/>
    <mergeCell ref="L8:O8"/>
    <mergeCell ref="B8:B9"/>
    <mergeCell ref="A4:O4"/>
    <mergeCell ref="A2:B2"/>
    <mergeCell ref="H2:O2"/>
    <mergeCell ref="H3:O3"/>
    <mergeCell ref="A3:C3"/>
  </mergeCells>
  <pageMargins left="0.37" right="0.143700787" top="0.39" bottom="0.22" header="0.31496062992126" footer="0.31496062992126"/>
  <pageSetup paperSize="9" scale="73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4"/>
  <sheetViews>
    <sheetView view="pageLayout" topLeftCell="A19" zoomScaleNormal="100" workbookViewId="0">
      <selection activeCell="E22" sqref="E22"/>
    </sheetView>
  </sheetViews>
  <sheetFormatPr defaultRowHeight="15"/>
  <cols>
    <col min="1" max="1" width="5.140625" style="177" bestFit="1" customWidth="1"/>
    <col min="2" max="2" width="52.7109375" style="177" customWidth="1"/>
    <col min="3" max="3" width="21.140625" style="177" customWidth="1"/>
    <col min="4" max="4" width="20" style="177" customWidth="1"/>
    <col min="5" max="5" width="19" style="177" customWidth="1"/>
    <col min="6" max="6" width="19.7109375" style="177" customWidth="1"/>
    <col min="7" max="7" width="11" style="177" bestFit="1" customWidth="1"/>
    <col min="8" max="8" width="9.140625" style="177"/>
    <col min="9" max="9" width="22.42578125" style="177" customWidth="1"/>
    <col min="10" max="16384" width="9.140625" style="177"/>
  </cols>
  <sheetData>
    <row r="1" spans="1:6" ht="15.75">
      <c r="A1" s="478" t="s">
        <v>564</v>
      </c>
      <c r="B1" s="478"/>
      <c r="D1" s="479" t="s">
        <v>541</v>
      </c>
      <c r="E1" s="479"/>
      <c r="F1" s="479"/>
    </row>
    <row r="2" spans="1:6" ht="15.75">
      <c r="A2" s="478" t="str">
        <f>'Biểu Thu 02'!A2:B2</f>
        <v>Đơn vị: Trường Mầm non Mỗ Lao</v>
      </c>
      <c r="B2" s="478"/>
    </row>
    <row r="3" spans="1:6" ht="15.75">
      <c r="A3" s="480" t="str">
        <f>'Biểu Thu 02'!chuong_pl_5</f>
        <v>Mã đơn vị QHNS: 3029353</v>
      </c>
      <c r="B3" s="480"/>
    </row>
    <row r="4" spans="1:6" s="178" customFormat="1" ht="15.75">
      <c r="A4" s="481" t="s">
        <v>575</v>
      </c>
      <c r="B4" s="481"/>
      <c r="C4" s="481"/>
      <c r="D4" s="481"/>
      <c r="E4" s="481"/>
      <c r="F4" s="481"/>
    </row>
    <row r="5" spans="1:6" ht="15.75">
      <c r="A5" s="482"/>
      <c r="B5" s="482"/>
      <c r="C5" s="482"/>
      <c r="D5" s="482"/>
      <c r="E5" s="482"/>
      <c r="F5" s="482"/>
    </row>
    <row r="6" spans="1:6" ht="15.75">
      <c r="A6" s="179"/>
      <c r="D6" s="476" t="s">
        <v>76</v>
      </c>
      <c r="E6" s="476"/>
      <c r="F6" s="476"/>
    </row>
    <row r="7" spans="1:6" ht="21" customHeight="1">
      <c r="A7" s="477" t="s">
        <v>31</v>
      </c>
      <c r="B7" s="477" t="s">
        <v>34</v>
      </c>
      <c r="C7" s="477" t="s">
        <v>218</v>
      </c>
      <c r="D7" s="477"/>
      <c r="E7" s="477"/>
      <c r="F7" s="477"/>
    </row>
    <row r="8" spans="1:6" ht="34.5" customHeight="1">
      <c r="A8" s="477"/>
      <c r="B8" s="477"/>
      <c r="C8" s="180" t="s">
        <v>523</v>
      </c>
      <c r="D8" s="180" t="s">
        <v>576</v>
      </c>
      <c r="E8" s="180" t="s">
        <v>211</v>
      </c>
      <c r="F8" s="180" t="s">
        <v>227</v>
      </c>
    </row>
    <row r="9" spans="1:6" ht="15.75">
      <c r="A9" s="181" t="s">
        <v>1</v>
      </c>
      <c r="B9" s="181" t="s">
        <v>2</v>
      </c>
      <c r="C9" s="181">
        <v>1</v>
      </c>
      <c r="D9" s="181">
        <v>2</v>
      </c>
      <c r="E9" s="181">
        <v>3</v>
      </c>
      <c r="F9" s="181" t="s">
        <v>531</v>
      </c>
    </row>
    <row r="10" spans="1:6" s="14" customFormat="1" ht="25.5" customHeight="1">
      <c r="A10" s="55" t="s">
        <v>18</v>
      </c>
      <c r="B10" s="56" t="s">
        <v>220</v>
      </c>
      <c r="C10" s="57">
        <f t="shared" ref="C10:D10" si="0">SUM(C11:C15)</f>
        <v>0</v>
      </c>
      <c r="D10" s="57">
        <f t="shared" si="0"/>
        <v>46034516</v>
      </c>
      <c r="E10" s="375">
        <v>0</v>
      </c>
      <c r="F10" s="57">
        <f>SUM(F11:F15)</f>
        <v>46034516</v>
      </c>
    </row>
    <row r="11" spans="1:6" s="14" customFormat="1" ht="36.75" customHeight="1">
      <c r="A11" s="58" t="s">
        <v>4</v>
      </c>
      <c r="B11" s="52" t="s">
        <v>213</v>
      </c>
      <c r="C11" s="53">
        <f>'[1]TRÍCH LẬP QUỸ 2023'!$I$42</f>
        <v>0</v>
      </c>
      <c r="D11" s="53">
        <v>32161050</v>
      </c>
      <c r="E11" s="375"/>
      <c r="F11" s="53">
        <f>D11</f>
        <v>32161050</v>
      </c>
    </row>
    <row r="12" spans="1:6" s="14" customFormat="1" ht="24" customHeight="1">
      <c r="A12" s="58" t="s">
        <v>5</v>
      </c>
      <c r="B12" s="52" t="s">
        <v>214</v>
      </c>
      <c r="C12" s="53"/>
      <c r="D12" s="53">
        <f>'[1]TRÍCH LẬP QUỸ 2023'!$L$42</f>
        <v>0</v>
      </c>
      <c r="E12" s="375"/>
      <c r="F12" s="53">
        <f>'[1]TRÍCH LẬP QUỸ 2023'!$N$42</f>
        <v>0</v>
      </c>
    </row>
    <row r="13" spans="1:6" s="14" customFormat="1" ht="24" customHeight="1">
      <c r="A13" s="58" t="s">
        <v>6</v>
      </c>
      <c r="B13" s="52" t="s">
        <v>215</v>
      </c>
      <c r="C13" s="53">
        <f>'[1]TRÍCH LẬP QUỸ 2023'!$Q$42</f>
        <v>0</v>
      </c>
      <c r="D13" s="53">
        <f>'[1]TRÍCH LẬP QUỸ 2023'!$P$42</f>
        <v>0</v>
      </c>
      <c r="E13" s="375"/>
      <c r="F13" s="53">
        <f>'[1]TRÍCH LẬP QUỸ 2023'!$R$42</f>
        <v>0</v>
      </c>
    </row>
    <row r="14" spans="1:6" ht="24" customHeight="1">
      <c r="A14" s="181">
        <v>4</v>
      </c>
      <c r="B14" s="184" t="s">
        <v>216</v>
      </c>
      <c r="C14" s="53"/>
      <c r="D14" s="53">
        <v>13873466</v>
      </c>
      <c r="E14" s="376"/>
      <c r="F14" s="53">
        <f>D14</f>
        <v>13873466</v>
      </c>
    </row>
    <row r="15" spans="1:6" ht="21" customHeight="1">
      <c r="A15" s="181">
        <v>5</v>
      </c>
      <c r="B15" s="182" t="s">
        <v>217</v>
      </c>
      <c r="C15" s="53"/>
      <c r="D15" s="53"/>
      <c r="E15" s="376"/>
      <c r="F15" s="53"/>
    </row>
    <row r="16" spans="1:6" s="14" customFormat="1" ht="24.75" customHeight="1">
      <c r="A16" s="55" t="s">
        <v>19</v>
      </c>
      <c r="B16" s="56" t="s">
        <v>221</v>
      </c>
      <c r="C16" s="57">
        <f>SUM(C17:C21)</f>
        <v>0</v>
      </c>
      <c r="D16" s="57">
        <f t="shared" ref="D16" si="1">SUM(D17:D21)</f>
        <v>0</v>
      </c>
      <c r="E16" s="375"/>
      <c r="F16" s="57">
        <f>SUM(F17:F21)</f>
        <v>0</v>
      </c>
    </row>
    <row r="17" spans="1:6" s="14" customFormat="1" ht="31.5">
      <c r="A17" s="58" t="s">
        <v>4</v>
      </c>
      <c r="B17" s="52" t="s">
        <v>213</v>
      </c>
      <c r="C17" s="53"/>
      <c r="D17" s="53"/>
      <c r="E17" s="375"/>
      <c r="F17" s="53"/>
    </row>
    <row r="18" spans="1:6" s="14" customFormat="1" ht="22.5" customHeight="1">
      <c r="A18" s="58" t="s">
        <v>5</v>
      </c>
      <c r="B18" s="52" t="s">
        <v>214</v>
      </c>
      <c r="C18" s="53"/>
      <c r="D18" s="53"/>
      <c r="E18" s="375"/>
      <c r="F18" s="53"/>
    </row>
    <row r="19" spans="1:6" s="14" customFormat="1" ht="22.5" customHeight="1">
      <c r="A19" s="58" t="s">
        <v>6</v>
      </c>
      <c r="B19" s="52" t="s">
        <v>215</v>
      </c>
      <c r="C19" s="53"/>
      <c r="D19" s="53"/>
      <c r="E19" s="375"/>
      <c r="F19" s="53"/>
    </row>
    <row r="20" spans="1:6" ht="22.5" customHeight="1">
      <c r="A20" s="181">
        <v>4</v>
      </c>
      <c r="B20" s="184" t="s">
        <v>216</v>
      </c>
      <c r="C20" s="53"/>
      <c r="D20" s="53"/>
      <c r="E20" s="376"/>
      <c r="F20" s="53"/>
    </row>
    <row r="21" spans="1:6" ht="22.5" customHeight="1">
      <c r="A21" s="181">
        <v>5</v>
      </c>
      <c r="B21" s="182" t="s">
        <v>217</v>
      </c>
      <c r="C21" s="53"/>
      <c r="D21" s="53"/>
      <c r="E21" s="376"/>
      <c r="F21" s="53"/>
    </row>
    <row r="22" spans="1:6" s="178" customFormat="1" ht="24" customHeight="1">
      <c r="A22" s="180"/>
      <c r="B22" s="183" t="s">
        <v>226</v>
      </c>
      <c r="C22" s="57">
        <f>C16+C10</f>
        <v>0</v>
      </c>
      <c r="D22" s="57">
        <f t="shared" ref="D22" si="2">D16+D10</f>
        <v>46034516</v>
      </c>
      <c r="E22" s="377">
        <v>0</v>
      </c>
      <c r="F22" s="57">
        <f>F16+F10</f>
        <v>46034516</v>
      </c>
    </row>
    <row r="24" spans="1:6" ht="15.75">
      <c r="E24" s="245"/>
    </row>
  </sheetData>
  <mergeCells count="10">
    <mergeCell ref="D6:F6"/>
    <mergeCell ref="A7:A8"/>
    <mergeCell ref="B7:B8"/>
    <mergeCell ref="C7:F7"/>
    <mergeCell ref="A1:B1"/>
    <mergeCell ref="D1:F1"/>
    <mergeCell ref="A2:B2"/>
    <mergeCell ref="A3:B3"/>
    <mergeCell ref="A4:F4"/>
    <mergeCell ref="A5:F5"/>
  </mergeCells>
  <pageMargins left="0.36" right="0.2" top="0.5" bottom="0.5" header="0.3" footer="0.3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Layout" topLeftCell="A16" zoomScaleNormal="100" workbookViewId="0">
      <selection activeCell="C22" sqref="C22"/>
    </sheetView>
  </sheetViews>
  <sheetFormatPr defaultColWidth="9.140625" defaultRowHeight="12.75"/>
  <cols>
    <col min="1" max="1" width="6.85546875" style="7" customWidth="1"/>
    <col min="2" max="2" width="39" style="7" customWidth="1"/>
    <col min="3" max="3" width="30.28515625" style="106" customWidth="1"/>
    <col min="4" max="4" width="25.42578125" style="7" customWidth="1"/>
    <col min="5" max="5" width="14" style="7" bestFit="1" customWidth="1"/>
    <col min="6" max="6" width="9.140625" style="7"/>
    <col min="7" max="7" width="12" style="7" bestFit="1" customWidth="1"/>
    <col min="8" max="256" width="9.140625" style="7"/>
    <col min="257" max="257" width="6.85546875" style="7" customWidth="1"/>
    <col min="258" max="258" width="34.7109375" style="7" customWidth="1"/>
    <col min="259" max="259" width="26" style="7" customWidth="1"/>
    <col min="260" max="260" width="28.85546875" style="7" customWidth="1"/>
    <col min="261" max="261" width="14" style="7" bestFit="1" customWidth="1"/>
    <col min="262" max="262" width="9.140625" style="7"/>
    <col min="263" max="263" width="12" style="7" bestFit="1" customWidth="1"/>
    <col min="264" max="512" width="9.140625" style="7"/>
    <col min="513" max="513" width="6.85546875" style="7" customWidth="1"/>
    <col min="514" max="514" width="34.7109375" style="7" customWidth="1"/>
    <col min="515" max="515" width="26" style="7" customWidth="1"/>
    <col min="516" max="516" width="28.85546875" style="7" customWidth="1"/>
    <col min="517" max="517" width="14" style="7" bestFit="1" customWidth="1"/>
    <col min="518" max="518" width="9.140625" style="7"/>
    <col min="519" max="519" width="12" style="7" bestFit="1" customWidth="1"/>
    <col min="520" max="768" width="9.140625" style="7"/>
    <col min="769" max="769" width="6.85546875" style="7" customWidth="1"/>
    <col min="770" max="770" width="34.7109375" style="7" customWidth="1"/>
    <col min="771" max="771" width="26" style="7" customWidth="1"/>
    <col min="772" max="772" width="28.85546875" style="7" customWidth="1"/>
    <col min="773" max="773" width="14" style="7" bestFit="1" customWidth="1"/>
    <col min="774" max="774" width="9.140625" style="7"/>
    <col min="775" max="775" width="12" style="7" bestFit="1" customWidth="1"/>
    <col min="776" max="1024" width="9.140625" style="7"/>
    <col min="1025" max="1025" width="6.85546875" style="7" customWidth="1"/>
    <col min="1026" max="1026" width="34.7109375" style="7" customWidth="1"/>
    <col min="1027" max="1027" width="26" style="7" customWidth="1"/>
    <col min="1028" max="1028" width="28.85546875" style="7" customWidth="1"/>
    <col min="1029" max="1029" width="14" style="7" bestFit="1" customWidth="1"/>
    <col min="1030" max="1030" width="9.140625" style="7"/>
    <col min="1031" max="1031" width="12" style="7" bestFit="1" customWidth="1"/>
    <col min="1032" max="1280" width="9.140625" style="7"/>
    <col min="1281" max="1281" width="6.85546875" style="7" customWidth="1"/>
    <col min="1282" max="1282" width="34.7109375" style="7" customWidth="1"/>
    <col min="1283" max="1283" width="26" style="7" customWidth="1"/>
    <col min="1284" max="1284" width="28.85546875" style="7" customWidth="1"/>
    <col min="1285" max="1285" width="14" style="7" bestFit="1" customWidth="1"/>
    <col min="1286" max="1286" width="9.140625" style="7"/>
    <col min="1287" max="1287" width="12" style="7" bestFit="1" customWidth="1"/>
    <col min="1288" max="1536" width="9.140625" style="7"/>
    <col min="1537" max="1537" width="6.85546875" style="7" customWidth="1"/>
    <col min="1538" max="1538" width="34.7109375" style="7" customWidth="1"/>
    <col min="1539" max="1539" width="26" style="7" customWidth="1"/>
    <col min="1540" max="1540" width="28.85546875" style="7" customWidth="1"/>
    <col min="1541" max="1541" width="14" style="7" bestFit="1" customWidth="1"/>
    <col min="1542" max="1542" width="9.140625" style="7"/>
    <col min="1543" max="1543" width="12" style="7" bestFit="1" customWidth="1"/>
    <col min="1544" max="1792" width="9.140625" style="7"/>
    <col min="1793" max="1793" width="6.85546875" style="7" customWidth="1"/>
    <col min="1794" max="1794" width="34.7109375" style="7" customWidth="1"/>
    <col min="1795" max="1795" width="26" style="7" customWidth="1"/>
    <col min="1796" max="1796" width="28.85546875" style="7" customWidth="1"/>
    <col min="1797" max="1797" width="14" style="7" bestFit="1" customWidth="1"/>
    <col min="1798" max="1798" width="9.140625" style="7"/>
    <col min="1799" max="1799" width="12" style="7" bestFit="1" customWidth="1"/>
    <col min="1800" max="2048" width="9.140625" style="7"/>
    <col min="2049" max="2049" width="6.85546875" style="7" customWidth="1"/>
    <col min="2050" max="2050" width="34.7109375" style="7" customWidth="1"/>
    <col min="2051" max="2051" width="26" style="7" customWidth="1"/>
    <col min="2052" max="2052" width="28.85546875" style="7" customWidth="1"/>
    <col min="2053" max="2053" width="14" style="7" bestFit="1" customWidth="1"/>
    <col min="2054" max="2054" width="9.140625" style="7"/>
    <col min="2055" max="2055" width="12" style="7" bestFit="1" customWidth="1"/>
    <col min="2056" max="2304" width="9.140625" style="7"/>
    <col min="2305" max="2305" width="6.85546875" style="7" customWidth="1"/>
    <col min="2306" max="2306" width="34.7109375" style="7" customWidth="1"/>
    <col min="2307" max="2307" width="26" style="7" customWidth="1"/>
    <col min="2308" max="2308" width="28.85546875" style="7" customWidth="1"/>
    <col min="2309" max="2309" width="14" style="7" bestFit="1" customWidth="1"/>
    <col min="2310" max="2310" width="9.140625" style="7"/>
    <col min="2311" max="2311" width="12" style="7" bestFit="1" customWidth="1"/>
    <col min="2312" max="2560" width="9.140625" style="7"/>
    <col min="2561" max="2561" width="6.85546875" style="7" customWidth="1"/>
    <col min="2562" max="2562" width="34.7109375" style="7" customWidth="1"/>
    <col min="2563" max="2563" width="26" style="7" customWidth="1"/>
    <col min="2564" max="2564" width="28.85546875" style="7" customWidth="1"/>
    <col min="2565" max="2565" width="14" style="7" bestFit="1" customWidth="1"/>
    <col min="2566" max="2566" width="9.140625" style="7"/>
    <col min="2567" max="2567" width="12" style="7" bestFit="1" customWidth="1"/>
    <col min="2568" max="2816" width="9.140625" style="7"/>
    <col min="2817" max="2817" width="6.85546875" style="7" customWidth="1"/>
    <col min="2818" max="2818" width="34.7109375" style="7" customWidth="1"/>
    <col min="2819" max="2819" width="26" style="7" customWidth="1"/>
    <col min="2820" max="2820" width="28.85546875" style="7" customWidth="1"/>
    <col min="2821" max="2821" width="14" style="7" bestFit="1" customWidth="1"/>
    <col min="2822" max="2822" width="9.140625" style="7"/>
    <col min="2823" max="2823" width="12" style="7" bestFit="1" customWidth="1"/>
    <col min="2824" max="3072" width="9.140625" style="7"/>
    <col min="3073" max="3073" width="6.85546875" style="7" customWidth="1"/>
    <col min="3074" max="3074" width="34.7109375" style="7" customWidth="1"/>
    <col min="3075" max="3075" width="26" style="7" customWidth="1"/>
    <col min="3076" max="3076" width="28.85546875" style="7" customWidth="1"/>
    <col min="3077" max="3077" width="14" style="7" bestFit="1" customWidth="1"/>
    <col min="3078" max="3078" width="9.140625" style="7"/>
    <col min="3079" max="3079" width="12" style="7" bestFit="1" customWidth="1"/>
    <col min="3080" max="3328" width="9.140625" style="7"/>
    <col min="3329" max="3329" width="6.85546875" style="7" customWidth="1"/>
    <col min="3330" max="3330" width="34.7109375" style="7" customWidth="1"/>
    <col min="3331" max="3331" width="26" style="7" customWidth="1"/>
    <col min="3332" max="3332" width="28.85546875" style="7" customWidth="1"/>
    <col min="3333" max="3333" width="14" style="7" bestFit="1" customWidth="1"/>
    <col min="3334" max="3334" width="9.140625" style="7"/>
    <col min="3335" max="3335" width="12" style="7" bestFit="1" customWidth="1"/>
    <col min="3336" max="3584" width="9.140625" style="7"/>
    <col min="3585" max="3585" width="6.85546875" style="7" customWidth="1"/>
    <col min="3586" max="3586" width="34.7109375" style="7" customWidth="1"/>
    <col min="3587" max="3587" width="26" style="7" customWidth="1"/>
    <col min="3588" max="3588" width="28.85546875" style="7" customWidth="1"/>
    <col min="3589" max="3589" width="14" style="7" bestFit="1" customWidth="1"/>
    <col min="3590" max="3590" width="9.140625" style="7"/>
    <col min="3591" max="3591" width="12" style="7" bestFit="1" customWidth="1"/>
    <col min="3592" max="3840" width="9.140625" style="7"/>
    <col min="3841" max="3841" width="6.85546875" style="7" customWidth="1"/>
    <col min="3842" max="3842" width="34.7109375" style="7" customWidth="1"/>
    <col min="3843" max="3843" width="26" style="7" customWidth="1"/>
    <col min="3844" max="3844" width="28.85546875" style="7" customWidth="1"/>
    <col min="3845" max="3845" width="14" style="7" bestFit="1" customWidth="1"/>
    <col min="3846" max="3846" width="9.140625" style="7"/>
    <col min="3847" max="3847" width="12" style="7" bestFit="1" customWidth="1"/>
    <col min="3848" max="4096" width="9.140625" style="7"/>
    <col min="4097" max="4097" width="6.85546875" style="7" customWidth="1"/>
    <col min="4098" max="4098" width="34.7109375" style="7" customWidth="1"/>
    <col min="4099" max="4099" width="26" style="7" customWidth="1"/>
    <col min="4100" max="4100" width="28.85546875" style="7" customWidth="1"/>
    <col min="4101" max="4101" width="14" style="7" bestFit="1" customWidth="1"/>
    <col min="4102" max="4102" width="9.140625" style="7"/>
    <col min="4103" max="4103" width="12" style="7" bestFit="1" customWidth="1"/>
    <col min="4104" max="4352" width="9.140625" style="7"/>
    <col min="4353" max="4353" width="6.85546875" style="7" customWidth="1"/>
    <col min="4354" max="4354" width="34.7109375" style="7" customWidth="1"/>
    <col min="4355" max="4355" width="26" style="7" customWidth="1"/>
    <col min="4356" max="4356" width="28.85546875" style="7" customWidth="1"/>
    <col min="4357" max="4357" width="14" style="7" bestFit="1" customWidth="1"/>
    <col min="4358" max="4358" width="9.140625" style="7"/>
    <col min="4359" max="4359" width="12" style="7" bestFit="1" customWidth="1"/>
    <col min="4360" max="4608" width="9.140625" style="7"/>
    <col min="4609" max="4609" width="6.85546875" style="7" customWidth="1"/>
    <col min="4610" max="4610" width="34.7109375" style="7" customWidth="1"/>
    <col min="4611" max="4611" width="26" style="7" customWidth="1"/>
    <col min="4612" max="4612" width="28.85546875" style="7" customWidth="1"/>
    <col min="4613" max="4613" width="14" style="7" bestFit="1" customWidth="1"/>
    <col min="4614" max="4614" width="9.140625" style="7"/>
    <col min="4615" max="4615" width="12" style="7" bestFit="1" customWidth="1"/>
    <col min="4616" max="4864" width="9.140625" style="7"/>
    <col min="4865" max="4865" width="6.85546875" style="7" customWidth="1"/>
    <col min="4866" max="4866" width="34.7109375" style="7" customWidth="1"/>
    <col min="4867" max="4867" width="26" style="7" customWidth="1"/>
    <col min="4868" max="4868" width="28.85546875" style="7" customWidth="1"/>
    <col min="4869" max="4869" width="14" style="7" bestFit="1" customWidth="1"/>
    <col min="4870" max="4870" width="9.140625" style="7"/>
    <col min="4871" max="4871" width="12" style="7" bestFit="1" customWidth="1"/>
    <col min="4872" max="5120" width="9.140625" style="7"/>
    <col min="5121" max="5121" width="6.85546875" style="7" customWidth="1"/>
    <col min="5122" max="5122" width="34.7109375" style="7" customWidth="1"/>
    <col min="5123" max="5123" width="26" style="7" customWidth="1"/>
    <col min="5124" max="5124" width="28.85546875" style="7" customWidth="1"/>
    <col min="5125" max="5125" width="14" style="7" bestFit="1" customWidth="1"/>
    <col min="5126" max="5126" width="9.140625" style="7"/>
    <col min="5127" max="5127" width="12" style="7" bestFit="1" customWidth="1"/>
    <col min="5128" max="5376" width="9.140625" style="7"/>
    <col min="5377" max="5377" width="6.85546875" style="7" customWidth="1"/>
    <col min="5378" max="5378" width="34.7109375" style="7" customWidth="1"/>
    <col min="5379" max="5379" width="26" style="7" customWidth="1"/>
    <col min="5380" max="5380" width="28.85546875" style="7" customWidth="1"/>
    <col min="5381" max="5381" width="14" style="7" bestFit="1" customWidth="1"/>
    <col min="5382" max="5382" width="9.140625" style="7"/>
    <col min="5383" max="5383" width="12" style="7" bestFit="1" customWidth="1"/>
    <col min="5384" max="5632" width="9.140625" style="7"/>
    <col min="5633" max="5633" width="6.85546875" style="7" customWidth="1"/>
    <col min="5634" max="5634" width="34.7109375" style="7" customWidth="1"/>
    <col min="5635" max="5635" width="26" style="7" customWidth="1"/>
    <col min="5636" max="5636" width="28.85546875" style="7" customWidth="1"/>
    <col min="5637" max="5637" width="14" style="7" bestFit="1" customWidth="1"/>
    <col min="5638" max="5638" width="9.140625" style="7"/>
    <col min="5639" max="5639" width="12" style="7" bestFit="1" customWidth="1"/>
    <col min="5640" max="5888" width="9.140625" style="7"/>
    <col min="5889" max="5889" width="6.85546875" style="7" customWidth="1"/>
    <col min="5890" max="5890" width="34.7109375" style="7" customWidth="1"/>
    <col min="5891" max="5891" width="26" style="7" customWidth="1"/>
    <col min="5892" max="5892" width="28.85546875" style="7" customWidth="1"/>
    <col min="5893" max="5893" width="14" style="7" bestFit="1" customWidth="1"/>
    <col min="5894" max="5894" width="9.140625" style="7"/>
    <col min="5895" max="5895" width="12" style="7" bestFit="1" customWidth="1"/>
    <col min="5896" max="6144" width="9.140625" style="7"/>
    <col min="6145" max="6145" width="6.85546875" style="7" customWidth="1"/>
    <col min="6146" max="6146" width="34.7109375" style="7" customWidth="1"/>
    <col min="6147" max="6147" width="26" style="7" customWidth="1"/>
    <col min="6148" max="6148" width="28.85546875" style="7" customWidth="1"/>
    <col min="6149" max="6149" width="14" style="7" bestFit="1" customWidth="1"/>
    <col min="6150" max="6150" width="9.140625" style="7"/>
    <col min="6151" max="6151" width="12" style="7" bestFit="1" customWidth="1"/>
    <col min="6152" max="6400" width="9.140625" style="7"/>
    <col min="6401" max="6401" width="6.85546875" style="7" customWidth="1"/>
    <col min="6402" max="6402" width="34.7109375" style="7" customWidth="1"/>
    <col min="6403" max="6403" width="26" style="7" customWidth="1"/>
    <col min="6404" max="6404" width="28.85546875" style="7" customWidth="1"/>
    <col min="6405" max="6405" width="14" style="7" bestFit="1" customWidth="1"/>
    <col min="6406" max="6406" width="9.140625" style="7"/>
    <col min="6407" max="6407" width="12" style="7" bestFit="1" customWidth="1"/>
    <col min="6408" max="6656" width="9.140625" style="7"/>
    <col min="6657" max="6657" width="6.85546875" style="7" customWidth="1"/>
    <col min="6658" max="6658" width="34.7109375" style="7" customWidth="1"/>
    <col min="6659" max="6659" width="26" style="7" customWidth="1"/>
    <col min="6660" max="6660" width="28.85546875" style="7" customWidth="1"/>
    <col min="6661" max="6661" width="14" style="7" bestFit="1" customWidth="1"/>
    <col min="6662" max="6662" width="9.140625" style="7"/>
    <col min="6663" max="6663" width="12" style="7" bestFit="1" customWidth="1"/>
    <col min="6664" max="6912" width="9.140625" style="7"/>
    <col min="6913" max="6913" width="6.85546875" style="7" customWidth="1"/>
    <col min="6914" max="6914" width="34.7109375" style="7" customWidth="1"/>
    <col min="6915" max="6915" width="26" style="7" customWidth="1"/>
    <col min="6916" max="6916" width="28.85546875" style="7" customWidth="1"/>
    <col min="6917" max="6917" width="14" style="7" bestFit="1" customWidth="1"/>
    <col min="6918" max="6918" width="9.140625" style="7"/>
    <col min="6919" max="6919" width="12" style="7" bestFit="1" customWidth="1"/>
    <col min="6920" max="7168" width="9.140625" style="7"/>
    <col min="7169" max="7169" width="6.85546875" style="7" customWidth="1"/>
    <col min="7170" max="7170" width="34.7109375" style="7" customWidth="1"/>
    <col min="7171" max="7171" width="26" style="7" customWidth="1"/>
    <col min="7172" max="7172" width="28.85546875" style="7" customWidth="1"/>
    <col min="7173" max="7173" width="14" style="7" bestFit="1" customWidth="1"/>
    <col min="7174" max="7174" width="9.140625" style="7"/>
    <col min="7175" max="7175" width="12" style="7" bestFit="1" customWidth="1"/>
    <col min="7176" max="7424" width="9.140625" style="7"/>
    <col min="7425" max="7425" width="6.85546875" style="7" customWidth="1"/>
    <col min="7426" max="7426" width="34.7109375" style="7" customWidth="1"/>
    <col min="7427" max="7427" width="26" style="7" customWidth="1"/>
    <col min="7428" max="7428" width="28.85546875" style="7" customWidth="1"/>
    <col min="7429" max="7429" width="14" style="7" bestFit="1" customWidth="1"/>
    <col min="7430" max="7430" width="9.140625" style="7"/>
    <col min="7431" max="7431" width="12" style="7" bestFit="1" customWidth="1"/>
    <col min="7432" max="7680" width="9.140625" style="7"/>
    <col min="7681" max="7681" width="6.85546875" style="7" customWidth="1"/>
    <col min="7682" max="7682" width="34.7109375" style="7" customWidth="1"/>
    <col min="7683" max="7683" width="26" style="7" customWidth="1"/>
    <col min="7684" max="7684" width="28.85546875" style="7" customWidth="1"/>
    <col min="7685" max="7685" width="14" style="7" bestFit="1" customWidth="1"/>
    <col min="7686" max="7686" width="9.140625" style="7"/>
    <col min="7687" max="7687" width="12" style="7" bestFit="1" customWidth="1"/>
    <col min="7688" max="7936" width="9.140625" style="7"/>
    <col min="7937" max="7937" width="6.85546875" style="7" customWidth="1"/>
    <col min="7938" max="7938" width="34.7109375" style="7" customWidth="1"/>
    <col min="7939" max="7939" width="26" style="7" customWidth="1"/>
    <col min="7940" max="7940" width="28.85546875" style="7" customWidth="1"/>
    <col min="7941" max="7941" width="14" style="7" bestFit="1" customWidth="1"/>
    <col min="7942" max="7942" width="9.140625" style="7"/>
    <col min="7943" max="7943" width="12" style="7" bestFit="1" customWidth="1"/>
    <col min="7944" max="8192" width="9.140625" style="7"/>
    <col min="8193" max="8193" width="6.85546875" style="7" customWidth="1"/>
    <col min="8194" max="8194" width="34.7109375" style="7" customWidth="1"/>
    <col min="8195" max="8195" width="26" style="7" customWidth="1"/>
    <col min="8196" max="8196" width="28.85546875" style="7" customWidth="1"/>
    <col min="8197" max="8197" width="14" style="7" bestFit="1" customWidth="1"/>
    <col min="8198" max="8198" width="9.140625" style="7"/>
    <col min="8199" max="8199" width="12" style="7" bestFit="1" customWidth="1"/>
    <col min="8200" max="8448" width="9.140625" style="7"/>
    <col min="8449" max="8449" width="6.85546875" style="7" customWidth="1"/>
    <col min="8450" max="8450" width="34.7109375" style="7" customWidth="1"/>
    <col min="8451" max="8451" width="26" style="7" customWidth="1"/>
    <col min="8452" max="8452" width="28.85546875" style="7" customWidth="1"/>
    <col min="8453" max="8453" width="14" style="7" bestFit="1" customWidth="1"/>
    <col min="8454" max="8454" width="9.140625" style="7"/>
    <col min="8455" max="8455" width="12" style="7" bestFit="1" customWidth="1"/>
    <col min="8456" max="8704" width="9.140625" style="7"/>
    <col min="8705" max="8705" width="6.85546875" style="7" customWidth="1"/>
    <col min="8706" max="8706" width="34.7109375" style="7" customWidth="1"/>
    <col min="8707" max="8707" width="26" style="7" customWidth="1"/>
    <col min="8708" max="8708" width="28.85546875" style="7" customWidth="1"/>
    <col min="8709" max="8709" width="14" style="7" bestFit="1" customWidth="1"/>
    <col min="8710" max="8710" width="9.140625" style="7"/>
    <col min="8711" max="8711" width="12" style="7" bestFit="1" customWidth="1"/>
    <col min="8712" max="8960" width="9.140625" style="7"/>
    <col min="8961" max="8961" width="6.85546875" style="7" customWidth="1"/>
    <col min="8962" max="8962" width="34.7109375" style="7" customWidth="1"/>
    <col min="8963" max="8963" width="26" style="7" customWidth="1"/>
    <col min="8964" max="8964" width="28.85546875" style="7" customWidth="1"/>
    <col min="8965" max="8965" width="14" style="7" bestFit="1" customWidth="1"/>
    <col min="8966" max="8966" width="9.140625" style="7"/>
    <col min="8967" max="8967" width="12" style="7" bestFit="1" customWidth="1"/>
    <col min="8968" max="9216" width="9.140625" style="7"/>
    <col min="9217" max="9217" width="6.85546875" style="7" customWidth="1"/>
    <col min="9218" max="9218" width="34.7109375" style="7" customWidth="1"/>
    <col min="9219" max="9219" width="26" style="7" customWidth="1"/>
    <col min="9220" max="9220" width="28.85546875" style="7" customWidth="1"/>
    <col min="9221" max="9221" width="14" style="7" bestFit="1" customWidth="1"/>
    <col min="9222" max="9222" width="9.140625" style="7"/>
    <col min="9223" max="9223" width="12" style="7" bestFit="1" customWidth="1"/>
    <col min="9224" max="9472" width="9.140625" style="7"/>
    <col min="9473" max="9473" width="6.85546875" style="7" customWidth="1"/>
    <col min="9474" max="9474" width="34.7109375" style="7" customWidth="1"/>
    <col min="9475" max="9475" width="26" style="7" customWidth="1"/>
    <col min="9476" max="9476" width="28.85546875" style="7" customWidth="1"/>
    <col min="9477" max="9477" width="14" style="7" bestFit="1" customWidth="1"/>
    <col min="9478" max="9478" width="9.140625" style="7"/>
    <col min="9479" max="9479" width="12" style="7" bestFit="1" customWidth="1"/>
    <col min="9480" max="9728" width="9.140625" style="7"/>
    <col min="9729" max="9729" width="6.85546875" style="7" customWidth="1"/>
    <col min="9730" max="9730" width="34.7109375" style="7" customWidth="1"/>
    <col min="9731" max="9731" width="26" style="7" customWidth="1"/>
    <col min="9732" max="9732" width="28.85546875" style="7" customWidth="1"/>
    <col min="9733" max="9733" width="14" style="7" bestFit="1" customWidth="1"/>
    <col min="9734" max="9734" width="9.140625" style="7"/>
    <col min="9735" max="9735" width="12" style="7" bestFit="1" customWidth="1"/>
    <col min="9736" max="9984" width="9.140625" style="7"/>
    <col min="9985" max="9985" width="6.85546875" style="7" customWidth="1"/>
    <col min="9986" max="9986" width="34.7109375" style="7" customWidth="1"/>
    <col min="9987" max="9987" width="26" style="7" customWidth="1"/>
    <col min="9988" max="9988" width="28.85546875" style="7" customWidth="1"/>
    <col min="9989" max="9989" width="14" style="7" bestFit="1" customWidth="1"/>
    <col min="9990" max="9990" width="9.140625" style="7"/>
    <col min="9991" max="9991" width="12" style="7" bestFit="1" customWidth="1"/>
    <col min="9992" max="10240" width="9.140625" style="7"/>
    <col min="10241" max="10241" width="6.85546875" style="7" customWidth="1"/>
    <col min="10242" max="10242" width="34.7109375" style="7" customWidth="1"/>
    <col min="10243" max="10243" width="26" style="7" customWidth="1"/>
    <col min="10244" max="10244" width="28.85546875" style="7" customWidth="1"/>
    <col min="10245" max="10245" width="14" style="7" bestFit="1" customWidth="1"/>
    <col min="10246" max="10246" width="9.140625" style="7"/>
    <col min="10247" max="10247" width="12" style="7" bestFit="1" customWidth="1"/>
    <col min="10248" max="10496" width="9.140625" style="7"/>
    <col min="10497" max="10497" width="6.85546875" style="7" customWidth="1"/>
    <col min="10498" max="10498" width="34.7109375" style="7" customWidth="1"/>
    <col min="10499" max="10499" width="26" style="7" customWidth="1"/>
    <col min="10500" max="10500" width="28.85546875" style="7" customWidth="1"/>
    <col min="10501" max="10501" width="14" style="7" bestFit="1" customWidth="1"/>
    <col min="10502" max="10502" width="9.140625" style="7"/>
    <col min="10503" max="10503" width="12" style="7" bestFit="1" customWidth="1"/>
    <col min="10504" max="10752" width="9.140625" style="7"/>
    <col min="10753" max="10753" width="6.85546875" style="7" customWidth="1"/>
    <col min="10754" max="10754" width="34.7109375" style="7" customWidth="1"/>
    <col min="10755" max="10755" width="26" style="7" customWidth="1"/>
    <col min="10756" max="10756" width="28.85546875" style="7" customWidth="1"/>
    <col min="10757" max="10757" width="14" style="7" bestFit="1" customWidth="1"/>
    <col min="10758" max="10758" width="9.140625" style="7"/>
    <col min="10759" max="10759" width="12" style="7" bestFit="1" customWidth="1"/>
    <col min="10760" max="11008" width="9.140625" style="7"/>
    <col min="11009" max="11009" width="6.85546875" style="7" customWidth="1"/>
    <col min="11010" max="11010" width="34.7109375" style="7" customWidth="1"/>
    <col min="11011" max="11011" width="26" style="7" customWidth="1"/>
    <col min="11012" max="11012" width="28.85546875" style="7" customWidth="1"/>
    <col min="11013" max="11013" width="14" style="7" bestFit="1" customWidth="1"/>
    <col min="11014" max="11014" width="9.140625" style="7"/>
    <col min="11015" max="11015" width="12" style="7" bestFit="1" customWidth="1"/>
    <col min="11016" max="11264" width="9.140625" style="7"/>
    <col min="11265" max="11265" width="6.85546875" style="7" customWidth="1"/>
    <col min="11266" max="11266" width="34.7109375" style="7" customWidth="1"/>
    <col min="11267" max="11267" width="26" style="7" customWidth="1"/>
    <col min="11268" max="11268" width="28.85546875" style="7" customWidth="1"/>
    <col min="11269" max="11269" width="14" style="7" bestFit="1" customWidth="1"/>
    <col min="11270" max="11270" width="9.140625" style="7"/>
    <col min="11271" max="11271" width="12" style="7" bestFit="1" customWidth="1"/>
    <col min="11272" max="11520" width="9.140625" style="7"/>
    <col min="11521" max="11521" width="6.85546875" style="7" customWidth="1"/>
    <col min="11522" max="11522" width="34.7109375" style="7" customWidth="1"/>
    <col min="11523" max="11523" width="26" style="7" customWidth="1"/>
    <col min="11524" max="11524" width="28.85546875" style="7" customWidth="1"/>
    <col min="11525" max="11525" width="14" style="7" bestFit="1" customWidth="1"/>
    <col min="11526" max="11526" width="9.140625" style="7"/>
    <col min="11527" max="11527" width="12" style="7" bestFit="1" customWidth="1"/>
    <col min="11528" max="11776" width="9.140625" style="7"/>
    <col min="11777" max="11777" width="6.85546875" style="7" customWidth="1"/>
    <col min="11778" max="11778" width="34.7109375" style="7" customWidth="1"/>
    <col min="11779" max="11779" width="26" style="7" customWidth="1"/>
    <col min="11780" max="11780" width="28.85546875" style="7" customWidth="1"/>
    <col min="11781" max="11781" width="14" style="7" bestFit="1" customWidth="1"/>
    <col min="11782" max="11782" width="9.140625" style="7"/>
    <col min="11783" max="11783" width="12" style="7" bestFit="1" customWidth="1"/>
    <col min="11784" max="12032" width="9.140625" style="7"/>
    <col min="12033" max="12033" width="6.85546875" style="7" customWidth="1"/>
    <col min="12034" max="12034" width="34.7109375" style="7" customWidth="1"/>
    <col min="12035" max="12035" width="26" style="7" customWidth="1"/>
    <col min="12036" max="12036" width="28.85546875" style="7" customWidth="1"/>
    <col min="12037" max="12037" width="14" style="7" bestFit="1" customWidth="1"/>
    <col min="12038" max="12038" width="9.140625" style="7"/>
    <col min="12039" max="12039" width="12" style="7" bestFit="1" customWidth="1"/>
    <col min="12040" max="12288" width="9.140625" style="7"/>
    <col min="12289" max="12289" width="6.85546875" style="7" customWidth="1"/>
    <col min="12290" max="12290" width="34.7109375" style="7" customWidth="1"/>
    <col min="12291" max="12291" width="26" style="7" customWidth="1"/>
    <col min="12292" max="12292" width="28.85546875" style="7" customWidth="1"/>
    <col min="12293" max="12293" width="14" style="7" bestFit="1" customWidth="1"/>
    <col min="12294" max="12294" width="9.140625" style="7"/>
    <col min="12295" max="12295" width="12" style="7" bestFit="1" customWidth="1"/>
    <col min="12296" max="12544" width="9.140625" style="7"/>
    <col min="12545" max="12545" width="6.85546875" style="7" customWidth="1"/>
    <col min="12546" max="12546" width="34.7109375" style="7" customWidth="1"/>
    <col min="12547" max="12547" width="26" style="7" customWidth="1"/>
    <col min="12548" max="12548" width="28.85546875" style="7" customWidth="1"/>
    <col min="12549" max="12549" width="14" style="7" bestFit="1" customWidth="1"/>
    <col min="12550" max="12550" width="9.140625" style="7"/>
    <col min="12551" max="12551" width="12" style="7" bestFit="1" customWidth="1"/>
    <col min="12552" max="12800" width="9.140625" style="7"/>
    <col min="12801" max="12801" width="6.85546875" style="7" customWidth="1"/>
    <col min="12802" max="12802" width="34.7109375" style="7" customWidth="1"/>
    <col min="12803" max="12803" width="26" style="7" customWidth="1"/>
    <col min="12804" max="12804" width="28.85546875" style="7" customWidth="1"/>
    <col min="12805" max="12805" width="14" style="7" bestFit="1" customWidth="1"/>
    <col min="12806" max="12806" width="9.140625" style="7"/>
    <col min="12807" max="12807" width="12" style="7" bestFit="1" customWidth="1"/>
    <col min="12808" max="13056" width="9.140625" style="7"/>
    <col min="13057" max="13057" width="6.85546875" style="7" customWidth="1"/>
    <col min="13058" max="13058" width="34.7109375" style="7" customWidth="1"/>
    <col min="13059" max="13059" width="26" style="7" customWidth="1"/>
    <col min="13060" max="13060" width="28.85546875" style="7" customWidth="1"/>
    <col min="13061" max="13061" width="14" style="7" bestFit="1" customWidth="1"/>
    <col min="13062" max="13062" width="9.140625" style="7"/>
    <col min="13063" max="13063" width="12" style="7" bestFit="1" customWidth="1"/>
    <col min="13064" max="13312" width="9.140625" style="7"/>
    <col min="13313" max="13313" width="6.85546875" style="7" customWidth="1"/>
    <col min="13314" max="13314" width="34.7109375" style="7" customWidth="1"/>
    <col min="13315" max="13315" width="26" style="7" customWidth="1"/>
    <col min="13316" max="13316" width="28.85546875" style="7" customWidth="1"/>
    <col min="13317" max="13317" width="14" style="7" bestFit="1" customWidth="1"/>
    <col min="13318" max="13318" width="9.140625" style="7"/>
    <col min="13319" max="13319" width="12" style="7" bestFit="1" customWidth="1"/>
    <col min="13320" max="13568" width="9.140625" style="7"/>
    <col min="13569" max="13569" width="6.85546875" style="7" customWidth="1"/>
    <col min="13570" max="13570" width="34.7109375" style="7" customWidth="1"/>
    <col min="13571" max="13571" width="26" style="7" customWidth="1"/>
    <col min="13572" max="13572" width="28.85546875" style="7" customWidth="1"/>
    <col min="13573" max="13573" width="14" style="7" bestFit="1" customWidth="1"/>
    <col min="13574" max="13574" width="9.140625" style="7"/>
    <col min="13575" max="13575" width="12" style="7" bestFit="1" customWidth="1"/>
    <col min="13576" max="13824" width="9.140625" style="7"/>
    <col min="13825" max="13825" width="6.85546875" style="7" customWidth="1"/>
    <col min="13826" max="13826" width="34.7109375" style="7" customWidth="1"/>
    <col min="13827" max="13827" width="26" style="7" customWidth="1"/>
    <col min="13828" max="13828" width="28.85546875" style="7" customWidth="1"/>
    <col min="13829" max="13829" width="14" style="7" bestFit="1" customWidth="1"/>
    <col min="13830" max="13830" width="9.140625" style="7"/>
    <col min="13831" max="13831" width="12" style="7" bestFit="1" customWidth="1"/>
    <col min="13832" max="14080" width="9.140625" style="7"/>
    <col min="14081" max="14081" width="6.85546875" style="7" customWidth="1"/>
    <col min="14082" max="14082" width="34.7109375" style="7" customWidth="1"/>
    <col min="14083" max="14083" width="26" style="7" customWidth="1"/>
    <col min="14084" max="14084" width="28.85546875" style="7" customWidth="1"/>
    <col min="14085" max="14085" width="14" style="7" bestFit="1" customWidth="1"/>
    <col min="14086" max="14086" width="9.140625" style="7"/>
    <col min="14087" max="14087" width="12" style="7" bestFit="1" customWidth="1"/>
    <col min="14088" max="14336" width="9.140625" style="7"/>
    <col min="14337" max="14337" width="6.85546875" style="7" customWidth="1"/>
    <col min="14338" max="14338" width="34.7109375" style="7" customWidth="1"/>
    <col min="14339" max="14339" width="26" style="7" customWidth="1"/>
    <col min="14340" max="14340" width="28.85546875" style="7" customWidth="1"/>
    <col min="14341" max="14341" width="14" style="7" bestFit="1" customWidth="1"/>
    <col min="14342" max="14342" width="9.140625" style="7"/>
    <col min="14343" max="14343" width="12" style="7" bestFit="1" customWidth="1"/>
    <col min="14344" max="14592" width="9.140625" style="7"/>
    <col min="14593" max="14593" width="6.85546875" style="7" customWidth="1"/>
    <col min="14594" max="14594" width="34.7109375" style="7" customWidth="1"/>
    <col min="14595" max="14595" width="26" style="7" customWidth="1"/>
    <col min="14596" max="14596" width="28.85546875" style="7" customWidth="1"/>
    <col min="14597" max="14597" width="14" style="7" bestFit="1" customWidth="1"/>
    <col min="14598" max="14598" width="9.140625" style="7"/>
    <col min="14599" max="14599" width="12" style="7" bestFit="1" customWidth="1"/>
    <col min="14600" max="14848" width="9.140625" style="7"/>
    <col min="14849" max="14849" width="6.85546875" style="7" customWidth="1"/>
    <col min="14850" max="14850" width="34.7109375" style="7" customWidth="1"/>
    <col min="14851" max="14851" width="26" style="7" customWidth="1"/>
    <col min="14852" max="14852" width="28.85546875" style="7" customWidth="1"/>
    <col min="14853" max="14853" width="14" style="7" bestFit="1" customWidth="1"/>
    <col min="14854" max="14854" width="9.140625" style="7"/>
    <col min="14855" max="14855" width="12" style="7" bestFit="1" customWidth="1"/>
    <col min="14856" max="15104" width="9.140625" style="7"/>
    <col min="15105" max="15105" width="6.85546875" style="7" customWidth="1"/>
    <col min="15106" max="15106" width="34.7109375" style="7" customWidth="1"/>
    <col min="15107" max="15107" width="26" style="7" customWidth="1"/>
    <col min="15108" max="15108" width="28.85546875" style="7" customWidth="1"/>
    <col min="15109" max="15109" width="14" style="7" bestFit="1" customWidth="1"/>
    <col min="15110" max="15110" width="9.140625" style="7"/>
    <col min="15111" max="15111" width="12" style="7" bestFit="1" customWidth="1"/>
    <col min="15112" max="15360" width="9.140625" style="7"/>
    <col min="15361" max="15361" width="6.85546875" style="7" customWidth="1"/>
    <col min="15362" max="15362" width="34.7109375" style="7" customWidth="1"/>
    <col min="15363" max="15363" width="26" style="7" customWidth="1"/>
    <col min="15364" max="15364" width="28.85546875" style="7" customWidth="1"/>
    <col min="15365" max="15365" width="14" style="7" bestFit="1" customWidth="1"/>
    <col min="15366" max="15366" width="9.140625" style="7"/>
    <col min="15367" max="15367" width="12" style="7" bestFit="1" customWidth="1"/>
    <col min="15368" max="15616" width="9.140625" style="7"/>
    <col min="15617" max="15617" width="6.85546875" style="7" customWidth="1"/>
    <col min="15618" max="15618" width="34.7109375" style="7" customWidth="1"/>
    <col min="15619" max="15619" width="26" style="7" customWidth="1"/>
    <col min="15620" max="15620" width="28.85546875" style="7" customWidth="1"/>
    <col min="15621" max="15621" width="14" style="7" bestFit="1" customWidth="1"/>
    <col min="15622" max="15622" width="9.140625" style="7"/>
    <col min="15623" max="15623" width="12" style="7" bestFit="1" customWidth="1"/>
    <col min="15624" max="15872" width="9.140625" style="7"/>
    <col min="15873" max="15873" width="6.85546875" style="7" customWidth="1"/>
    <col min="15874" max="15874" width="34.7109375" style="7" customWidth="1"/>
    <col min="15875" max="15875" width="26" style="7" customWidth="1"/>
    <col min="15876" max="15876" width="28.85546875" style="7" customWidth="1"/>
    <col min="15877" max="15877" width="14" style="7" bestFit="1" customWidth="1"/>
    <col min="15878" max="15878" width="9.140625" style="7"/>
    <col min="15879" max="15879" width="12" style="7" bestFit="1" customWidth="1"/>
    <col min="15880" max="16128" width="9.140625" style="7"/>
    <col min="16129" max="16129" width="6.85546875" style="7" customWidth="1"/>
    <col min="16130" max="16130" width="34.7109375" style="7" customWidth="1"/>
    <col min="16131" max="16131" width="26" style="7" customWidth="1"/>
    <col min="16132" max="16132" width="28.85546875" style="7" customWidth="1"/>
    <col min="16133" max="16133" width="14" style="7" bestFit="1" customWidth="1"/>
    <col min="16134" max="16134" width="9.140625" style="7"/>
    <col min="16135" max="16135" width="12" style="7" bestFit="1" customWidth="1"/>
    <col min="16136" max="16384" width="9.140625" style="7"/>
  </cols>
  <sheetData>
    <row r="1" spans="1:4" ht="15">
      <c r="D1" s="107" t="s">
        <v>542</v>
      </c>
    </row>
    <row r="2" spans="1:4" ht="18.75">
      <c r="A2" s="406" t="s">
        <v>587</v>
      </c>
      <c r="B2" s="406"/>
      <c r="C2" s="406"/>
      <c r="D2" s="406"/>
    </row>
    <row r="3" spans="1:4" ht="9" customHeight="1">
      <c r="A3" s="108"/>
      <c r="B3" s="108"/>
      <c r="C3" s="108"/>
    </row>
    <row r="4" spans="1:4" s="6" customFormat="1" ht="15.75">
      <c r="A4" s="483" t="str">
        <f>'Mẫu biểu 69'!A2:B2</f>
        <v>Mã chương: 822, khoản 071</v>
      </c>
      <c r="B4" s="483"/>
      <c r="C4" s="109"/>
    </row>
    <row r="5" spans="1:4" s="6" customFormat="1" ht="15.75">
      <c r="A5" s="483" t="str">
        <f>'Mẫu biểu 69'!A3:C3</f>
        <v>Đơn vị: Trường Mầm non Mỗ Lao</v>
      </c>
      <c r="B5" s="483"/>
      <c r="C5" s="110"/>
      <c r="D5" s="110"/>
    </row>
    <row r="6" spans="1:4" s="6" customFormat="1" ht="15.75">
      <c r="A6" s="111" t="str">
        <f>'Biểu Thu 02'!chuong_pl_5</f>
        <v>Mã đơn vị QHNS: 3029353</v>
      </c>
      <c r="B6" s="111"/>
      <c r="C6" s="110"/>
      <c r="D6" s="110"/>
    </row>
    <row r="7" spans="1:4" ht="15.75">
      <c r="C7" s="112"/>
      <c r="D7" s="113" t="s">
        <v>505</v>
      </c>
    </row>
    <row r="8" spans="1:4">
      <c r="A8" s="73" t="s">
        <v>16</v>
      </c>
      <c r="B8" s="73" t="s">
        <v>506</v>
      </c>
      <c r="C8" s="74" t="s">
        <v>507</v>
      </c>
      <c r="D8" s="74" t="s">
        <v>508</v>
      </c>
    </row>
    <row r="9" spans="1:4" s="161" customFormat="1" ht="18.75">
      <c r="A9" s="200"/>
      <c r="B9" s="201" t="s">
        <v>509</v>
      </c>
      <c r="C9" s="202"/>
      <c r="D9" s="203"/>
    </row>
    <row r="10" spans="1:4" s="114" customFormat="1" ht="21" customHeight="1">
      <c r="A10" s="185">
        <v>1</v>
      </c>
      <c r="B10" s="186" t="s">
        <v>284</v>
      </c>
      <c r="C10" s="187">
        <f>C11+C12</f>
        <v>0</v>
      </c>
      <c r="D10" s="188"/>
    </row>
    <row r="11" spans="1:4" s="114" customFormat="1" ht="21" customHeight="1">
      <c r="A11" s="117"/>
      <c r="B11" s="189" t="s">
        <v>511</v>
      </c>
      <c r="C11" s="190">
        <f>'TH DT theo QĐ Mẫu biểu 02'!C16</f>
        <v>0</v>
      </c>
      <c r="D11" s="115"/>
    </row>
    <row r="12" spans="1:4" s="114" customFormat="1" ht="21" customHeight="1">
      <c r="A12" s="117"/>
      <c r="B12" s="189" t="s">
        <v>514</v>
      </c>
      <c r="C12" s="190">
        <f>'Biểu Thu 02'!C15</f>
        <v>0</v>
      </c>
      <c r="D12" s="115"/>
    </row>
    <row r="13" spans="1:4" s="114" customFormat="1" ht="21" customHeight="1">
      <c r="A13" s="191">
        <v>2</v>
      </c>
      <c r="B13" s="192" t="s">
        <v>515</v>
      </c>
      <c r="C13" s="193">
        <f>C14+C15</f>
        <v>1885898300</v>
      </c>
      <c r="D13" s="115"/>
    </row>
    <row r="14" spans="1:4" s="114" customFormat="1" ht="21" customHeight="1">
      <c r="A14" s="117"/>
      <c r="B14" s="189" t="s">
        <v>511</v>
      </c>
      <c r="C14" s="119">
        <f>'TH DT theo QĐ Mẫu biểu 02'!C17</f>
        <v>1641196700</v>
      </c>
      <c r="D14" s="115"/>
    </row>
    <row r="15" spans="1:4" s="114" customFormat="1" ht="21" customHeight="1">
      <c r="A15" s="117"/>
      <c r="B15" s="189" t="s">
        <v>516</v>
      </c>
      <c r="C15" s="119">
        <f>'Biểu Thu 02'!D12</f>
        <v>244701600</v>
      </c>
      <c r="D15" s="115"/>
    </row>
    <row r="16" spans="1:4" s="114" customFormat="1" ht="21" customHeight="1">
      <c r="A16" s="191">
        <v>3</v>
      </c>
      <c r="B16" s="194" t="s">
        <v>537</v>
      </c>
      <c r="C16" s="193">
        <f>C17+C18</f>
        <v>1885898300</v>
      </c>
      <c r="D16" s="115"/>
    </row>
    <row r="17" spans="1:7" s="114" customFormat="1" ht="21" customHeight="1">
      <c r="A17" s="117"/>
      <c r="B17" s="189" t="s">
        <v>511</v>
      </c>
      <c r="C17" s="119">
        <f>C11+C14</f>
        <v>1641196700</v>
      </c>
      <c r="D17" s="115"/>
    </row>
    <row r="18" spans="1:7" s="114" customFormat="1" ht="21" customHeight="1">
      <c r="A18" s="117"/>
      <c r="B18" s="189" t="s">
        <v>514</v>
      </c>
      <c r="C18" s="119">
        <f>C12+C15</f>
        <v>244701600</v>
      </c>
      <c r="D18" s="115"/>
    </row>
    <row r="19" spans="1:7" s="114" customFormat="1" ht="21" customHeight="1">
      <c r="A19" s="191">
        <v>4</v>
      </c>
      <c r="B19" s="192" t="s">
        <v>517</v>
      </c>
      <c r="C19" s="193">
        <f>C20+C21</f>
        <v>1753997523</v>
      </c>
      <c r="D19" s="115"/>
    </row>
    <row r="20" spans="1:7" s="114" customFormat="1" ht="21" customHeight="1">
      <c r="A20" s="117"/>
      <c r="B20" s="118" t="str">
        <f>B14</f>
        <v>- Nguồn NSNN cấp</v>
      </c>
      <c r="C20" s="119">
        <v>1648481700</v>
      </c>
      <c r="D20" s="115"/>
    </row>
    <row r="21" spans="1:7" s="114" customFormat="1" ht="21" customHeight="1">
      <c r="A21" s="117"/>
      <c r="B21" s="189" t="s">
        <v>512</v>
      </c>
      <c r="C21" s="119">
        <f>'Biểu Thu 02'!E12</f>
        <v>105515823</v>
      </c>
      <c r="D21" s="115"/>
    </row>
    <row r="22" spans="1:7" s="161" customFormat="1" ht="48" customHeight="1">
      <c r="A22" s="191">
        <v>5</v>
      </c>
      <c r="B22" s="204" t="s">
        <v>513</v>
      </c>
      <c r="C22" s="193">
        <f>SUM(C23:C24)</f>
        <v>131900777</v>
      </c>
      <c r="D22" s="205"/>
      <c r="G22" s="114"/>
    </row>
    <row r="23" spans="1:7" s="114" customFormat="1" ht="21" customHeight="1">
      <c r="A23" s="117"/>
      <c r="B23" s="118" t="str">
        <f>B17</f>
        <v>- Nguồn NSNN cấp</v>
      </c>
      <c r="C23" s="119">
        <f>C17-C20</f>
        <v>-7285000</v>
      </c>
      <c r="D23" s="115"/>
    </row>
    <row r="24" spans="1:7" s="114" customFormat="1" ht="21" customHeight="1">
      <c r="A24" s="195"/>
      <c r="B24" s="196" t="s">
        <v>512</v>
      </c>
      <c r="C24" s="115">
        <f>C18-C21</f>
        <v>139185777</v>
      </c>
      <c r="D24" s="115"/>
      <c r="G24" s="116"/>
    </row>
    <row r="25" spans="1:7" s="114" customFormat="1" ht="21" customHeight="1">
      <c r="A25" s="197"/>
      <c r="B25" s="198"/>
      <c r="C25" s="199"/>
      <c r="D25" s="199"/>
    </row>
    <row r="27" spans="1:7" ht="15.75">
      <c r="C27" s="307"/>
    </row>
    <row r="28" spans="1:7">
      <c r="G28" s="7" t="s">
        <v>510</v>
      </c>
    </row>
  </sheetData>
  <mergeCells count="3">
    <mergeCell ref="A2:D2"/>
    <mergeCell ref="A4:B4"/>
    <mergeCell ref="A5:B5"/>
  </mergeCells>
  <pageMargins left="0.51" right="0.28000000000000003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BB</vt:lpstr>
      <vt:lpstr>Biểu Thu 02</vt:lpstr>
      <vt:lpstr>Biểu 02b</vt:lpstr>
      <vt:lpstr>Biểu 2c Phan I</vt:lpstr>
      <vt:lpstr>ko in</vt:lpstr>
      <vt:lpstr>TH DT theo QĐ Mẫu biểu 02</vt:lpstr>
      <vt:lpstr>Mẫu biểu 69</vt:lpstr>
      <vt:lpstr>Trich lap quỹ 03</vt:lpstr>
      <vt:lpstr>TH CCTL Bieu 04</vt:lpstr>
      <vt:lpstr>MLNS</vt:lpstr>
      <vt:lpstr>'Biểu Thu 02'!chuong_pl_5</vt:lpstr>
      <vt:lpstr>'TH DT theo QĐ Mẫu biểu 02'!chuong_pl_5</vt:lpstr>
      <vt:lpstr>'Trich lap quỹ 03'!chuong_pl_5</vt:lpstr>
      <vt:lpstr>'Biểu Thu 02'!chuong_pl_5_name</vt:lpstr>
      <vt:lpstr>'TH DT theo QĐ Mẫu biểu 02'!chuong_pl_5_name</vt:lpstr>
      <vt:lpstr>'Trich lap quỹ 03'!chuong_pl_5_name</vt:lpstr>
      <vt:lpstr>'Biểu 2c Phan I'!Print_Area</vt:lpstr>
      <vt:lpstr>'TH CCTL Bieu 04'!Print_Area</vt:lpstr>
      <vt:lpstr>'Biểu 2c Phan I'!Print_Titles</vt:lpstr>
      <vt:lpstr>'Biểu Thu 02'!Print_Titles</vt:lpstr>
      <vt:lpstr>'ko in'!Print_Titles</vt:lpstr>
      <vt:lpstr>'Mẫu biểu 69'!Print_Titles</vt:lpstr>
      <vt:lpstr>MLNS!Print_Titles</vt:lpstr>
      <vt:lpstr>'TH DT theo QĐ Mẫu biểu 02'!Print_Titles</vt:lpstr>
      <vt:lpstr>'Trich lap quỹ 03'!Print_Titles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HuongPTC-HaDong</dc:creator>
  <cp:lastModifiedBy>LENOVO</cp:lastModifiedBy>
  <cp:lastPrinted>2026-03-31T07:30:58Z</cp:lastPrinted>
  <dcterms:created xsi:type="dcterms:W3CDTF">2018-05-08T03:02:14Z</dcterms:created>
  <dcterms:modified xsi:type="dcterms:W3CDTF">2026-04-22T05:41:15Z</dcterms:modified>
</cp:coreProperties>
</file>